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1"/>
  <workbookPr defaultThemeVersion="166925"/>
  <mc:AlternateContent xmlns:mc="http://schemas.openxmlformats.org/markup-compatibility/2006">
    <mc:Choice Requires="x15">
      <x15ac:absPath xmlns:x15ac="http://schemas.microsoft.com/office/spreadsheetml/2010/11/ac" url="/Users/jeps/Desktop/FinalProductionFOA-Review/"/>
    </mc:Choice>
  </mc:AlternateContent>
  <xr:revisionPtr revIDLastSave="0" documentId="8_{ECECE492-FD2B-3045-8C69-872BCC61EB7F}" xr6:coauthVersionLast="47" xr6:coauthVersionMax="47" xr10:uidLastSave="{00000000-0000-0000-0000-000000000000}"/>
  <workbookProtection workbookAlgorithmName="SHA-512" workbookHashValue="4K3d67U+rRiMuXn+vLFWX53j7rPZvDBgzrHERWGgTrtPjl9aaUcTRpcy26iv9knoPuN2F2An1Q/NrNA1bAjMqg==" workbookSaltValue="qMiiJjv8E2UoZIQAoVguMg==" workbookSpinCount="100000" lockStructure="1"/>
  <bookViews>
    <workbookView xWindow="0" yWindow="500" windowWidth="28800" windowHeight="16100" activeTab="5" xr2:uid="{00000000-000D-0000-FFFF-FFFF00000000}"/>
  </bookViews>
  <sheets>
    <sheet name="Tab.I_IdenRec" sheetId="1" r:id="rId1"/>
    <sheet name="Tab.IIa_ScreenRevw1" sheetId="2" r:id="rId2"/>
    <sheet name="Tab.IIb_ScreenRevw2" sheetId="3" r:id="rId3"/>
    <sheet name="Tab.III_ScreenRes" sheetId="4" r:id="rId4"/>
    <sheet name="Tab.IV_EligCheck" sheetId="5" r:id="rId5"/>
    <sheet name="Tab.V_AddInfo" sheetId="6"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53" i="4" l="1"/>
  <c r="Q250" i="4"/>
  <c r="Q247" i="4"/>
  <c r="Q244" i="4"/>
  <c r="P253" i="4"/>
  <c r="P250" i="4"/>
  <c r="P247" i="4"/>
  <c r="P244" i="4"/>
  <c r="P256" i="4" s="1"/>
  <c r="I78" i="6"/>
  <c r="I75" i="6" l="1"/>
  <c r="I71" i="6"/>
  <c r="I66" i="6"/>
  <c r="I61" i="6"/>
  <c r="I59" i="6"/>
  <c r="I57" i="6"/>
  <c r="I52" i="6"/>
  <c r="I50" i="6"/>
  <c r="I46" i="6"/>
  <c r="I41" i="6"/>
  <c r="I35" i="6"/>
  <c r="I28" i="6"/>
  <c r="I25" i="6"/>
  <c r="I22" i="6"/>
  <c r="M252" i="3" l="1"/>
  <c r="M249" i="3"/>
  <c r="M246" i="3"/>
  <c r="M243" i="3"/>
  <c r="M240" i="3"/>
  <c r="L252" i="3"/>
  <c r="L249" i="3"/>
  <c r="L246" i="3"/>
  <c r="L243" i="3"/>
  <c r="L240" i="3"/>
  <c r="L255" i="3" s="1"/>
  <c r="M252" i="2"/>
  <c r="M249" i="2"/>
  <c r="M246" i="2"/>
  <c r="M243" i="2"/>
  <c r="M240" i="2"/>
  <c r="L252" i="2"/>
  <c r="L249" i="2"/>
  <c r="L246" i="2"/>
  <c r="L243" i="2"/>
  <c r="L240" i="2"/>
  <c r="W77" i="5"/>
  <c r="W74" i="5"/>
  <c r="W71" i="5"/>
  <c r="W68" i="5"/>
  <c r="W65" i="5"/>
  <c r="V77" i="5"/>
  <c r="V74" i="5"/>
  <c r="V71" i="5"/>
  <c r="V68" i="5"/>
  <c r="V65" i="5"/>
  <c r="I60" i="5"/>
  <c r="I59" i="5"/>
  <c r="I58" i="5"/>
  <c r="I57" i="5"/>
  <c r="I56" i="5"/>
  <c r="I55" i="5"/>
  <c r="I54" i="5"/>
  <c r="I53" i="5"/>
  <c r="I52" i="5"/>
  <c r="I51" i="5"/>
  <c r="I50" i="5"/>
  <c r="I49" i="5"/>
  <c r="I48" i="5"/>
  <c r="I47" i="5"/>
  <c r="I46" i="5"/>
  <c r="I45" i="5"/>
  <c r="I44" i="5"/>
  <c r="I43" i="5"/>
  <c r="I42" i="5"/>
  <c r="I41" i="5"/>
  <c r="I40" i="5"/>
  <c r="I39" i="5"/>
  <c r="I38" i="5"/>
  <c r="I37" i="5"/>
  <c r="I36" i="5"/>
  <c r="I35" i="5"/>
  <c r="I34" i="5"/>
  <c r="I33" i="5"/>
  <c r="I32" i="5"/>
  <c r="I31" i="5"/>
  <c r="I30" i="5"/>
  <c r="I29" i="5"/>
  <c r="I28" i="5"/>
  <c r="I27" i="5"/>
  <c r="I26" i="5"/>
  <c r="I25" i="5"/>
  <c r="I24" i="5"/>
  <c r="I23" i="5"/>
  <c r="I22" i="5"/>
  <c r="I21" i="5"/>
  <c r="I20" i="5"/>
  <c r="V80" i="5" l="1"/>
  <c r="L255" i="2"/>
  <c r="U12" i="4" l="1"/>
  <c r="T12" i="4"/>
  <c r="S12" i="4"/>
  <c r="R12" i="4"/>
  <c r="J12" i="4"/>
  <c r="F235" i="4"/>
  <c r="O235" i="4" s="1"/>
  <c r="F234" i="4"/>
  <c r="O234" i="4" s="1"/>
  <c r="F233" i="4"/>
  <c r="O233" i="4" s="1"/>
  <c r="F232" i="4"/>
  <c r="O232" i="4" s="1"/>
  <c r="F231" i="4"/>
  <c r="O231" i="4" s="1"/>
  <c r="F230" i="4"/>
  <c r="O230" i="4" s="1"/>
  <c r="F229" i="4"/>
  <c r="O229" i="4" s="1"/>
  <c r="F228" i="4"/>
  <c r="O228" i="4" s="1"/>
  <c r="F227" i="4"/>
  <c r="O227" i="4" s="1"/>
  <c r="F226" i="4"/>
  <c r="O226" i="4" s="1"/>
  <c r="F225" i="4"/>
  <c r="O225" i="4" s="1"/>
  <c r="F224" i="4"/>
  <c r="O224" i="4" s="1"/>
  <c r="F223" i="4"/>
  <c r="O223" i="4" s="1"/>
  <c r="F222" i="4"/>
  <c r="O222" i="4" s="1"/>
  <c r="F221" i="4"/>
  <c r="O221" i="4" s="1"/>
  <c r="F220" i="4"/>
  <c r="O220" i="4" s="1"/>
  <c r="F219" i="4"/>
  <c r="O219" i="4" s="1"/>
  <c r="F218" i="4"/>
  <c r="O218" i="4" s="1"/>
  <c r="F217" i="4"/>
  <c r="O217" i="4" s="1"/>
  <c r="F216" i="4"/>
  <c r="O216" i="4" s="1"/>
  <c r="F215" i="4"/>
  <c r="O215" i="4" s="1"/>
  <c r="F214" i="4"/>
  <c r="O214" i="4" s="1"/>
  <c r="F213" i="4"/>
  <c r="O213" i="4" s="1"/>
  <c r="F212" i="4"/>
  <c r="O212" i="4" s="1"/>
  <c r="F211" i="4"/>
  <c r="O211" i="4" s="1"/>
  <c r="F210" i="4"/>
  <c r="O210" i="4" s="1"/>
  <c r="F209" i="4"/>
  <c r="O209" i="4" s="1"/>
  <c r="F208" i="4"/>
  <c r="O208" i="4" s="1"/>
  <c r="F207" i="4"/>
  <c r="O207" i="4" s="1"/>
  <c r="F206" i="4"/>
  <c r="O206" i="4" s="1"/>
  <c r="F205" i="4"/>
  <c r="O205" i="4" s="1"/>
  <c r="F204" i="4"/>
  <c r="O204" i="4" s="1"/>
  <c r="F203" i="4"/>
  <c r="O203" i="4" s="1"/>
  <c r="F202" i="4"/>
  <c r="O202" i="4" s="1"/>
  <c r="F201" i="4"/>
  <c r="O201" i="4" s="1"/>
  <c r="F200" i="4"/>
  <c r="O200" i="4" s="1"/>
  <c r="F199" i="4"/>
  <c r="O199" i="4" s="1"/>
  <c r="F198" i="4"/>
  <c r="O198" i="4" s="1"/>
  <c r="F197" i="4"/>
  <c r="O197" i="4" s="1"/>
  <c r="F196" i="4"/>
  <c r="O196" i="4" s="1"/>
  <c r="F195" i="4"/>
  <c r="O195" i="4" s="1"/>
  <c r="F194" i="4"/>
  <c r="O194" i="4" s="1"/>
  <c r="F193" i="4"/>
  <c r="O193" i="4" s="1"/>
  <c r="F192" i="4"/>
  <c r="O192" i="4" s="1"/>
  <c r="F191" i="4"/>
  <c r="O191" i="4" s="1"/>
  <c r="F190" i="4"/>
  <c r="O190" i="4" s="1"/>
  <c r="F189" i="4"/>
  <c r="O189" i="4" s="1"/>
  <c r="F188" i="4"/>
  <c r="O188" i="4" s="1"/>
  <c r="F187" i="4"/>
  <c r="O187" i="4" s="1"/>
  <c r="F186" i="4"/>
  <c r="O186" i="4" s="1"/>
  <c r="F185" i="4"/>
  <c r="O185" i="4" s="1"/>
  <c r="F184" i="4"/>
  <c r="O184" i="4" s="1"/>
  <c r="F183" i="4"/>
  <c r="O183" i="4" s="1"/>
  <c r="F182" i="4"/>
  <c r="O182" i="4" s="1"/>
  <c r="F181" i="4"/>
  <c r="O181" i="4" s="1"/>
  <c r="F180" i="4"/>
  <c r="O180" i="4" s="1"/>
  <c r="F179" i="4"/>
  <c r="O179" i="4" s="1"/>
  <c r="F178" i="4"/>
  <c r="O178" i="4" s="1"/>
  <c r="F177" i="4"/>
  <c r="O177" i="4" s="1"/>
  <c r="F176" i="4"/>
  <c r="O176" i="4" s="1"/>
  <c r="F175" i="4"/>
  <c r="O175" i="4" s="1"/>
  <c r="F174" i="4"/>
  <c r="O174" i="4" s="1"/>
  <c r="F173" i="4"/>
  <c r="O173" i="4" s="1"/>
  <c r="F172" i="4"/>
  <c r="O172" i="4" s="1"/>
  <c r="F171" i="4"/>
  <c r="O171" i="4" s="1"/>
  <c r="F170" i="4"/>
  <c r="O170" i="4" s="1"/>
  <c r="F169" i="4"/>
  <c r="O169" i="4" s="1"/>
  <c r="F168" i="4"/>
  <c r="O168" i="4" s="1"/>
  <c r="F167" i="4"/>
  <c r="O167" i="4" s="1"/>
  <c r="F166" i="4"/>
  <c r="O166" i="4" s="1"/>
  <c r="F165" i="4"/>
  <c r="O165" i="4" s="1"/>
  <c r="F164" i="4"/>
  <c r="O164" i="4" s="1"/>
  <c r="F163" i="4"/>
  <c r="O163" i="4" s="1"/>
  <c r="F162" i="4"/>
  <c r="O162" i="4" s="1"/>
  <c r="F161" i="4"/>
  <c r="O161" i="4" s="1"/>
  <c r="F160" i="4"/>
  <c r="O160" i="4" s="1"/>
  <c r="F159" i="4"/>
  <c r="O159" i="4" s="1"/>
  <c r="F158" i="4"/>
  <c r="O158" i="4" s="1"/>
  <c r="F157" i="4"/>
  <c r="O157" i="4" s="1"/>
  <c r="F156" i="4"/>
  <c r="O156" i="4" s="1"/>
  <c r="F155" i="4"/>
  <c r="O155" i="4" s="1"/>
  <c r="F154" i="4"/>
  <c r="O154" i="4" s="1"/>
  <c r="F153" i="4"/>
  <c r="O153" i="4" s="1"/>
  <c r="F152" i="4"/>
  <c r="O152" i="4" s="1"/>
  <c r="F151" i="4"/>
  <c r="O151" i="4" s="1"/>
  <c r="F150" i="4"/>
  <c r="O150" i="4" s="1"/>
  <c r="F149" i="4"/>
  <c r="O149" i="4" s="1"/>
  <c r="F148" i="4"/>
  <c r="O148" i="4" s="1"/>
  <c r="F147" i="4"/>
  <c r="O147" i="4" s="1"/>
  <c r="F146" i="4"/>
  <c r="O146" i="4" s="1"/>
  <c r="F145" i="4"/>
  <c r="O145" i="4" s="1"/>
  <c r="F144" i="4"/>
  <c r="O144" i="4" s="1"/>
  <c r="F143" i="4"/>
  <c r="O143" i="4" s="1"/>
  <c r="F142" i="4"/>
  <c r="O142" i="4" s="1"/>
  <c r="F141" i="4"/>
  <c r="O141" i="4" s="1"/>
  <c r="F140" i="4"/>
  <c r="O140" i="4" s="1"/>
  <c r="F139" i="4"/>
  <c r="O139" i="4" s="1"/>
  <c r="F138" i="4"/>
  <c r="O138" i="4" s="1"/>
  <c r="F137" i="4"/>
  <c r="O137" i="4" s="1"/>
  <c r="F136" i="4"/>
  <c r="O136" i="4" s="1"/>
  <c r="F135" i="4"/>
  <c r="O135" i="4" s="1"/>
  <c r="F134" i="4"/>
  <c r="O134" i="4" s="1"/>
  <c r="F133" i="4"/>
  <c r="O133" i="4" s="1"/>
  <c r="F132" i="4"/>
  <c r="O132" i="4" s="1"/>
  <c r="F131" i="4"/>
  <c r="O131" i="4" s="1"/>
  <c r="F130" i="4"/>
  <c r="O130" i="4" s="1"/>
  <c r="F129" i="4"/>
  <c r="O129" i="4" s="1"/>
  <c r="F128" i="4"/>
  <c r="O128" i="4" s="1"/>
  <c r="F127" i="4"/>
  <c r="O127" i="4" s="1"/>
  <c r="F126" i="4"/>
  <c r="O126" i="4" s="1"/>
  <c r="F125" i="4"/>
  <c r="O125" i="4" s="1"/>
  <c r="F124" i="4"/>
  <c r="O124" i="4" s="1"/>
  <c r="F123" i="4"/>
  <c r="O123" i="4" s="1"/>
  <c r="F122" i="4"/>
  <c r="O122" i="4" s="1"/>
  <c r="F121" i="4"/>
  <c r="O121" i="4" s="1"/>
  <c r="F120" i="4"/>
  <c r="O120" i="4" s="1"/>
  <c r="F119" i="4"/>
  <c r="O119" i="4" s="1"/>
  <c r="F118" i="4"/>
  <c r="O118" i="4" s="1"/>
  <c r="F117" i="4"/>
  <c r="O117" i="4" s="1"/>
  <c r="F116" i="4"/>
  <c r="O116" i="4" s="1"/>
  <c r="F115" i="4"/>
  <c r="O115" i="4" s="1"/>
  <c r="F114" i="4"/>
  <c r="O114" i="4" s="1"/>
  <c r="F113" i="4"/>
  <c r="O113" i="4" s="1"/>
  <c r="F112" i="4"/>
  <c r="O112" i="4" s="1"/>
  <c r="F111" i="4"/>
  <c r="O111" i="4" s="1"/>
  <c r="F110" i="4"/>
  <c r="O110" i="4" s="1"/>
  <c r="F109" i="4"/>
  <c r="O109" i="4" s="1"/>
  <c r="F108" i="4"/>
  <c r="O108" i="4" s="1"/>
  <c r="F107" i="4"/>
  <c r="O107" i="4" s="1"/>
  <c r="F106" i="4"/>
  <c r="O106" i="4" s="1"/>
  <c r="F105" i="4"/>
  <c r="O105" i="4" s="1"/>
  <c r="F104" i="4"/>
  <c r="O104" i="4" s="1"/>
  <c r="F103" i="4"/>
  <c r="O103" i="4" s="1"/>
  <c r="F102" i="4"/>
  <c r="O102" i="4" s="1"/>
  <c r="F101" i="4"/>
  <c r="O101" i="4" s="1"/>
  <c r="F100" i="4"/>
  <c r="O100" i="4" s="1"/>
  <c r="F99" i="4"/>
  <c r="O99" i="4" s="1"/>
  <c r="F98" i="4"/>
  <c r="O98" i="4" s="1"/>
  <c r="F97" i="4"/>
  <c r="O97" i="4" s="1"/>
  <c r="F96" i="4"/>
  <c r="O96" i="4" s="1"/>
  <c r="F95" i="4"/>
  <c r="O95" i="4" s="1"/>
  <c r="F94" i="4"/>
  <c r="O94" i="4" s="1"/>
  <c r="F93" i="4"/>
  <c r="O93" i="4" s="1"/>
  <c r="F92" i="4"/>
  <c r="O92" i="4" s="1"/>
  <c r="F91" i="4"/>
  <c r="O91" i="4" s="1"/>
  <c r="F90" i="4"/>
  <c r="O90" i="4" s="1"/>
  <c r="F89" i="4"/>
  <c r="O89" i="4" s="1"/>
  <c r="F88" i="4"/>
  <c r="O88" i="4" s="1"/>
  <c r="F87" i="4"/>
  <c r="O87" i="4" s="1"/>
  <c r="F86" i="4"/>
  <c r="O86" i="4" s="1"/>
  <c r="F85" i="4"/>
  <c r="O85" i="4" s="1"/>
  <c r="F84" i="4"/>
  <c r="O84" i="4" s="1"/>
  <c r="F83" i="4"/>
  <c r="O83" i="4" s="1"/>
  <c r="F82" i="4"/>
  <c r="O82" i="4" s="1"/>
  <c r="F81" i="4"/>
  <c r="O81" i="4" s="1"/>
  <c r="F80" i="4"/>
  <c r="O80" i="4" s="1"/>
  <c r="F79" i="4"/>
  <c r="O79" i="4" s="1"/>
  <c r="F78" i="4"/>
  <c r="O78" i="4" s="1"/>
  <c r="F77" i="4"/>
  <c r="O77" i="4" s="1"/>
  <c r="F76" i="4"/>
  <c r="O76" i="4" s="1"/>
  <c r="F75" i="4"/>
  <c r="O75" i="4" s="1"/>
  <c r="F74" i="4"/>
  <c r="O74" i="4" s="1"/>
  <c r="F73" i="4"/>
  <c r="O73" i="4" s="1"/>
  <c r="F72" i="4"/>
  <c r="O72" i="4" s="1"/>
  <c r="F71" i="4"/>
  <c r="O71" i="4" s="1"/>
  <c r="F70" i="4"/>
  <c r="O70" i="4" s="1"/>
  <c r="F69" i="4"/>
  <c r="O69" i="4" s="1"/>
  <c r="F68" i="4"/>
  <c r="O68" i="4" s="1"/>
  <c r="F67" i="4"/>
  <c r="O67" i="4" s="1"/>
  <c r="F66" i="4"/>
  <c r="O66" i="4" s="1"/>
  <c r="F65" i="4"/>
  <c r="O65" i="4" s="1"/>
  <c r="F64" i="4"/>
  <c r="O64" i="4" s="1"/>
  <c r="F63" i="4"/>
  <c r="O63" i="4" s="1"/>
  <c r="F62" i="4"/>
  <c r="O62" i="4" s="1"/>
  <c r="F61" i="4"/>
  <c r="O61" i="4" s="1"/>
  <c r="F60" i="4"/>
  <c r="O60" i="4" s="1"/>
  <c r="F59" i="4"/>
  <c r="O59" i="4" s="1"/>
  <c r="F58" i="4"/>
  <c r="O58" i="4" s="1"/>
  <c r="F57" i="4"/>
  <c r="O57" i="4" s="1"/>
  <c r="F56" i="4"/>
  <c r="O56" i="4" s="1"/>
  <c r="F55" i="4"/>
  <c r="O55" i="4" s="1"/>
  <c r="F54" i="4"/>
  <c r="O54" i="4" s="1"/>
  <c r="F53" i="4"/>
  <c r="O53" i="4" s="1"/>
  <c r="F52" i="4"/>
  <c r="O52" i="4" s="1"/>
  <c r="F51" i="4"/>
  <c r="O51" i="4" s="1"/>
  <c r="F50" i="4"/>
  <c r="O50" i="4" s="1"/>
  <c r="F49" i="4"/>
  <c r="O49" i="4" s="1"/>
  <c r="F48" i="4"/>
  <c r="O48" i="4" s="1"/>
  <c r="F47" i="4"/>
  <c r="O47" i="4" s="1"/>
  <c r="F46" i="4"/>
  <c r="O46" i="4" s="1"/>
  <c r="F45" i="4"/>
  <c r="O45" i="4" s="1"/>
  <c r="F44" i="4"/>
  <c r="O44" i="4" s="1"/>
  <c r="F43" i="4"/>
  <c r="O43" i="4" s="1"/>
  <c r="F42" i="4"/>
  <c r="O42" i="4" s="1"/>
  <c r="F41" i="4"/>
  <c r="O41" i="4" s="1"/>
  <c r="F40" i="4"/>
  <c r="O40" i="4" s="1"/>
  <c r="F39" i="4"/>
  <c r="O39" i="4" s="1"/>
  <c r="F38" i="4"/>
  <c r="O38" i="4" s="1"/>
  <c r="F37" i="4"/>
  <c r="O37" i="4" s="1"/>
  <c r="F36" i="4"/>
  <c r="O36" i="4" s="1"/>
  <c r="F35" i="4"/>
  <c r="O35" i="4" s="1"/>
  <c r="F34" i="4"/>
  <c r="O34" i="4" s="1"/>
  <c r="F33" i="4"/>
  <c r="O33" i="4" s="1"/>
  <c r="F32" i="4"/>
  <c r="O32" i="4" s="1"/>
  <c r="F31" i="4"/>
  <c r="O31" i="4" s="1"/>
  <c r="F30" i="4"/>
  <c r="O30" i="4" s="1"/>
  <c r="F29" i="4"/>
  <c r="O29" i="4" s="1"/>
  <c r="F28" i="4"/>
  <c r="O28" i="4" s="1"/>
  <c r="F27" i="4"/>
  <c r="O27" i="4" s="1"/>
  <c r="F26" i="4"/>
  <c r="O26" i="4" s="1"/>
  <c r="F25" i="4"/>
  <c r="O25" i="4" s="1"/>
  <c r="F24" i="4"/>
  <c r="O24" i="4" s="1"/>
  <c r="F23" i="4"/>
  <c r="O23" i="4" s="1"/>
  <c r="F22" i="4"/>
  <c r="O22" i="4" s="1"/>
  <c r="F21" i="4"/>
  <c r="O21" i="4" s="1"/>
  <c r="F20" i="4"/>
  <c r="O20" i="4" s="1"/>
  <c r="F19" i="4"/>
  <c r="O19" i="4" s="1"/>
  <c r="F18" i="4"/>
  <c r="O18" i="4" s="1"/>
  <c r="F17" i="4"/>
  <c r="O17" i="4" s="1"/>
  <c r="F16" i="4"/>
  <c r="O16" i="4" s="1"/>
  <c r="F15" i="4"/>
  <c r="O15" i="4" s="1"/>
  <c r="F14" i="4"/>
  <c r="O14" i="4" s="1"/>
  <c r="F13" i="4"/>
  <c r="O13" i="4" s="1"/>
  <c r="F12" i="4"/>
  <c r="I12" i="4" l="1"/>
  <c r="O12" i="4"/>
  <c r="H12" i="4"/>
</calcChain>
</file>

<file path=xl/sharedStrings.xml><?xml version="1.0" encoding="utf-8"?>
<sst xmlns="http://schemas.openxmlformats.org/spreadsheetml/2006/main" count="8590" uniqueCount="1608">
  <si>
    <t>REVIEW PROTOCOL</t>
  </si>
  <si>
    <t>Title of the manuscript:</t>
  </si>
  <si>
    <t>Authors:</t>
  </si>
  <si>
    <t>Jesper Hohagen [JH], Anna Immerz [AI]</t>
  </si>
  <si>
    <t>Record Number, Source/database &amp; Record title (with duplicates) ------ search date: 2023-03-30</t>
  </si>
  <si>
    <t>No.</t>
  </si>
  <si>
    <t>Source/Database</t>
  </si>
  <si>
    <t>Record title</t>
  </si>
  <si>
    <t>1</t>
  </si>
  <si>
    <t>PubMed</t>
  </si>
  <si>
    <t>Effects of Improvisational Music Therapy vs Enhanced Standard Care on Symptom Severity Among Children With Autism Spectrum Disorder: The TIME-A Randomized Clinical Trial</t>
  </si>
  <si>
    <t>2</t>
  </si>
  <si>
    <t>Focus of Attention in Voice Training</t>
  </si>
  <si>
    <t>3</t>
  </si>
  <si>
    <t>Interactive effect of listening to music and mid- and post-exercise affective change on exercise intention</t>
  </si>
  <si>
    <t>4</t>
  </si>
  <si>
    <t>Contemplative Practices and Hypnosis: Emerging Perspectives and Future Directions</t>
  </si>
  <si>
    <t>5</t>
  </si>
  <si>
    <t>Effects of Attentional Focus on Motor Performance and Physiology in a Slow-Motion Violin Bow-Control Task: Evidence for the Constrained Action Hypothesis in Bowed String Technique</t>
  </si>
  <si>
    <t>6</t>
  </si>
  <si>
    <t>Possible Event-Related Potential Correlates of Voluntary Attention and Reflexive Attention in the Emei Music Frog</t>
  </si>
  <si>
    <t>7</t>
  </si>
  <si>
    <t>The challenge of being slow: Effects of tempo, laterality, and experience on dance movement consistency</t>
  </si>
  <si>
    <t>8</t>
  </si>
  <si>
    <t>Spontaneous mental replay of music improves memory for musical sequence knowledge</t>
  </si>
  <si>
    <t>9</t>
  </si>
  <si>
    <t>Kuwaiti Teachers' Perceptions of Voice Handicap</t>
  </si>
  <si>
    <t>10</t>
  </si>
  <si>
    <t>Effect of Music Tempo on Attentional Focus and Perceived Exertion during Self-selected Paced Walking</t>
  </si>
  <si>
    <t>11</t>
  </si>
  <si>
    <t>Going beyond ourselves: the role of self-transcendent experiences in wisdom</t>
  </si>
  <si>
    <t>12</t>
  </si>
  <si>
    <t>The neural underpinnings of music listening under different attention conditions</t>
  </si>
  <si>
    <t>13</t>
  </si>
  <si>
    <t>Unpacking the black box of voice therapy: A clinical application and revision of the Motor Learning Classification Framework (MLCF)</t>
  </si>
  <si>
    <t>14</t>
  </si>
  <si>
    <t>Effects of music and video on perceived exertion during high-intensity exercise</t>
  </si>
  <si>
    <t>15</t>
  </si>
  <si>
    <t>Cortical tracking of multiple streams outside the focus of attention in naturalistic auditory scenes</t>
  </si>
  <si>
    <t>16</t>
  </si>
  <si>
    <t>Paying attention to my voice or yours: An ERP study with words</t>
  </si>
  <si>
    <t>17</t>
  </si>
  <si>
    <t>Holy hatred</t>
  </si>
  <si>
    <t>18</t>
  </si>
  <si>
    <t>Preferred music listening is associated with perceptual learning enhancement at the expense of self-focused attention</t>
  </si>
  <si>
    <t>19</t>
  </si>
  <si>
    <t>Eye movements, attention, and expert knowledge in the observation of Bharatanatyam dance</t>
  </si>
  <si>
    <t>20</t>
  </si>
  <si>
    <t>Auditory hallucinations: A review of the ERC "VOICE" project</t>
  </si>
  <si>
    <t>21</t>
  </si>
  <si>
    <t>The influence of music and music therapy on pain-induced neuronal oscillations measured by magnetencephalography</t>
  </si>
  <si>
    <t>22</t>
  </si>
  <si>
    <t>Music Restores Propriospinal Excitation During Stroke Locomotion</t>
  </si>
  <si>
    <t>23</t>
  </si>
  <si>
    <t>Moderating influence of dominant attentional style and exercise intensity on responses to asynchronous music</t>
  </si>
  <si>
    <t>24</t>
  </si>
  <si>
    <t>The effect of visual and musical suspense on brain activation and memory during naturalistic viewing</t>
  </si>
  <si>
    <t>25</t>
  </si>
  <si>
    <t>Harmonic expectation and affect in Western music: effects of attention and training</t>
  </si>
  <si>
    <t>26</t>
  </si>
  <si>
    <t>Motor performance in violin bowing: Effects of attentional focus on acoustical, physiological and physical parameters of a sound-producing action</t>
  </si>
  <si>
    <t>27</t>
  </si>
  <si>
    <t>Influence of music on performance and psychophysiological responses during moderate-intensity exercise preceded by fatigue</t>
  </si>
  <si>
    <t>28</t>
  </si>
  <si>
    <t>The unnoticed zoo: Inattentional deafness to animal sounds in music</t>
  </si>
  <si>
    <t>29</t>
  </si>
  <si>
    <t>Traces across the body: influence of music-dance synchrony on the observation of dance</t>
  </si>
  <si>
    <t>30</t>
  </si>
  <si>
    <t>The effects of music preference and exercise intensity on psychological variables</t>
  </si>
  <si>
    <t>31</t>
  </si>
  <si>
    <t>Attentive Tracking of Sound Sources</t>
  </si>
  <si>
    <t>32</t>
  </si>
  <si>
    <t>Manual motor reaction while being absorbed into popular music</t>
  </si>
  <si>
    <t>33</t>
  </si>
  <si>
    <t>Acoustic and higher-level representations of naturalistic auditory scenes in human auditory and frontal cortex</t>
  </si>
  <si>
    <t>34</t>
  </si>
  <si>
    <t>Behavioral Account of Attended Stream Enhances Neural Tracking</t>
  </si>
  <si>
    <t>35</t>
  </si>
  <si>
    <t>Live Music Therapy as an Active Focus of Attention for Pain and Behavioral Symptoms of Distress During Pediatric Immunization</t>
  </si>
  <si>
    <t>36</t>
  </si>
  <si>
    <t>Reliability of student evaluations of voice therapy implications for theory and training</t>
  </si>
  <si>
    <t>37</t>
  </si>
  <si>
    <t>Top-down modulation of auditory processing: effects of sound context, musical expertise and attentional focus</t>
  </si>
  <si>
    <t>38</t>
  </si>
  <si>
    <t>The Diabeates Project: Perceptual, Affective and Psychophysiological Effects of Music and Music-Video in a Clinical Exercise Setting</t>
  </si>
  <si>
    <t>39</t>
  </si>
  <si>
    <t>A Process Evaluation of a Performance Psychology Intervention for Transitioning Elite and Elite Musicians</t>
  </si>
  <si>
    <t>40</t>
  </si>
  <si>
    <t>Attentional Demand of a Virtual Reality-Based Reaching Task in Nondisabled Older Adults</t>
  </si>
  <si>
    <t>41</t>
  </si>
  <si>
    <t>Attention to gaze and emotion in schizophrenia</t>
  </si>
  <si>
    <t>42</t>
  </si>
  <si>
    <t>No evidence that self-rated negative emotion boosts visual working memory precision</t>
  </si>
  <si>
    <t>43</t>
  </si>
  <si>
    <t>The Influence of Sex Information on Gender Word Processing</t>
  </si>
  <si>
    <t>44</t>
  </si>
  <si>
    <t>Giving voice to those directly affected by the COVID-19 pandemic - the experience and reflections of a person with dementia</t>
  </si>
  <si>
    <t>45</t>
  </si>
  <si>
    <t>Neural basis of processing threatening voices in a crowded auditory world</t>
  </si>
  <si>
    <t>46</t>
  </si>
  <si>
    <t>Performing at the Top of One's Musical Game</t>
  </si>
  <si>
    <t>47</t>
  </si>
  <si>
    <t>The Conductor As Visual Guide: Gesture and Perception of Musical Content</t>
  </si>
  <si>
    <t>48</t>
  </si>
  <si>
    <t>Poorer positive affect in response to self-paced exercise among the obese</t>
  </si>
  <si>
    <t>49</t>
  </si>
  <si>
    <t>The influence of motivational and mood states on visual attention: A quantification of systematic differences and casual changes in subjects' focus of attention</t>
  </si>
  <si>
    <t>50</t>
  </si>
  <si>
    <t>Interactions between Conscious and Subconscious Signals: Selective Attention under Feature-Based Competition Increases Neural Selectivity during Brain Adaptation</t>
  </si>
  <si>
    <t>51</t>
  </si>
  <si>
    <t>Effects of auditory stimuli on electrical activity in the brain during cycle ergometry</t>
  </si>
  <si>
    <t>52</t>
  </si>
  <si>
    <t>Attachment-related attention bias plays a causal role in trust in maternal support</t>
  </si>
  <si>
    <t>53</t>
  </si>
  <si>
    <t>The effect of music versus nonmusic on behavioral signs of distress and self-report of pain in pediatric injection patients</t>
  </si>
  <si>
    <t>54</t>
  </si>
  <si>
    <t>moBeat: Using interactive music to guide and motivate users during aerobic exercising</t>
  </si>
  <si>
    <t>55</t>
  </si>
  <si>
    <t>One-year-old infants follow others' voice direction</t>
  </si>
  <si>
    <t>56</t>
  </si>
  <si>
    <t>Nicotine enhances an auditory Event-Related Potential component which is inversely related to habituation</t>
  </si>
  <si>
    <t>57</t>
  </si>
  <si>
    <t>Guided imagery, anxiety, heart rate, and heart rate variability during centrifuge training</t>
  </si>
  <si>
    <t>58</t>
  </si>
  <si>
    <t>Listening to music in the first, but not the last 1.5 km of a 5-km running trial alters pacing strategy and improves performance</t>
  </si>
  <si>
    <t>59</t>
  </si>
  <si>
    <t>Musical Neglect Training for Chronic Persistent Unilateral Visual Neglect Post-stroke</t>
  </si>
  <si>
    <t>60</t>
  </si>
  <si>
    <t>Music Alters Conscious Distance Monitoring without Changing Pacing and Performance during a Cycling Time Trial</t>
  </si>
  <si>
    <t>61</t>
  </si>
  <si>
    <t>Personal significance is encoded automatically by the human brain: an event-related potential study with ringtones</t>
  </si>
  <si>
    <t>62</t>
  </si>
  <si>
    <t>Towards a fronto-temporal neural network for the decoding of angry vocal expressions</t>
  </si>
  <si>
    <t>63</t>
  </si>
  <si>
    <t>Coping with the stress of a painful medical procedure</t>
  </si>
  <si>
    <t>64</t>
  </si>
  <si>
    <t>Musical scale properties are automatically processed in the human auditory cortex</t>
  </si>
  <si>
    <t>65</t>
  </si>
  <si>
    <t>Movement therapy with psychotic adolescents</t>
  </si>
  <si>
    <t>66</t>
  </si>
  <si>
    <t>Effect of the Alexander Technique on Muscle Activation, Movement Kinematics, and Performance Quality in Collegiate Violinists and Violists: A Pilot Feasibility Study</t>
  </si>
  <si>
    <t>67</t>
  </si>
  <si>
    <t>Amygdala subregions differentially respond and rapidly adapt to threatening voices</t>
  </si>
  <si>
    <t>68</t>
  </si>
  <si>
    <t>Parental focus of attention in a videotape feedback task as a function of hypothesized risk for offspring schizophrenia</t>
  </si>
  <si>
    <t>69</t>
  </si>
  <si>
    <t>What facilitates social engagement in preschool children with autism?</t>
  </si>
  <si>
    <t>70</t>
  </si>
  <si>
    <t>Musical training alters neural processing of tones and vowels in classic Chinese poems</t>
  </si>
  <si>
    <t>71</t>
  </si>
  <si>
    <t>Extensive Tonotopic Mapping across Auditory Cortex Is Recapitulated by Spectrally Directed Attention and Systematically Related to Cortical Myeloarchitecture</t>
  </si>
  <si>
    <t>72</t>
  </si>
  <si>
    <t>Role of serial order in the impact of talker variability on short-term memory: testing a perceptual organization-based account</t>
  </si>
  <si>
    <t>73</t>
  </si>
  <si>
    <t>Treating the musician rather than the symptom: The holistic tools employed by current practices to attend to the non-motor problems of musicians with task-specific focal dystonia</t>
  </si>
  <si>
    <t>74</t>
  </si>
  <si>
    <t>Referential and visual cues to structural choice in visually situated sentence production</t>
  </si>
  <si>
    <t>75</t>
  </si>
  <si>
    <t>Longitudinal analysis of communication deviance in the families of schizophrenic patients</t>
  </si>
  <si>
    <t>76</t>
  </si>
  <si>
    <t>SAGE journals</t>
  </si>
  <si>
    <t>Effects of Focus of Attention on Tone Production in Trained Singers</t>
  </si>
  <si>
    <t>77</t>
  </si>
  <si>
    <t>Effects of attention focus instructions on amateur piano performance</t>
  </si>
  <si>
    <t>78</t>
  </si>
  <si>
    <t>Children’s reading comprehension and narrative recall in sung and spoken story contexts</t>
  </si>
  <si>
    <t>79</t>
  </si>
  <si>
    <t>Probing Focus of Attention: Multiple Case-Study Analysis of Pianists’ Pedaling Under Different Foci Conditions in Performance of Bartók’s Romanian Folk Dance Sz. 56, No. 2</t>
  </si>
  <si>
    <t>80</t>
  </si>
  <si>
    <t>Adopting an External Focus of Attention Enhances Musical Performance</t>
  </si>
  <si>
    <t>81</t>
  </si>
  <si>
    <t>Focus of Attention Verbalizations in Beginning Band: A Multiple Case Study</t>
  </si>
  <si>
    <t>82</t>
  </si>
  <si>
    <t>Effects of Pre-Tuning Vocalization Behaviors on the Tuning Accuracy of College Instrumentalists</t>
  </si>
  <si>
    <t>83</t>
  </si>
  <si>
    <t>Effects of Focus of Attention on Performance by Second-Year Band Students</t>
  </si>
  <si>
    <t>84</t>
  </si>
  <si>
    <t>Practicing Musical Intention: The Effects of External Focus of Attention on Musicians’ Skill Acquisition</t>
  </si>
  <si>
    <t>85</t>
  </si>
  <si>
    <t>Translating Thoughts Into Action: Optimizing Motor Performance and Learning Through Brief Motivational and Attentional Influences</t>
  </si>
  <si>
    <t>86</t>
  </si>
  <si>
    <t>Flow and music performance: Professional musicians and music students’ views</t>
  </si>
  <si>
    <t>87</t>
  </si>
  <si>
    <t>Teaching Sight Vocabulary with and without Context before Silent Reading: A Field Test of the “Focus of Attention” Hypothesis</t>
  </si>
  <si>
    <t>88</t>
  </si>
  <si>
    <t>Effects of Internal and External Focus of Attention During Novices’ Instructional Preparation on Subsequent Rehearsal Behaviors</t>
  </si>
  <si>
    <t>89</t>
  </si>
  <si>
    <t>Effects of Internal and External Focus of Attention on Novices’ Rehearsal Evaluations</t>
  </si>
  <si>
    <t>90</t>
  </si>
  <si>
    <t>Effects of focus of attention instructions on listeners’ evaluations of solo instrumental performance</t>
  </si>
  <si>
    <t>91</t>
  </si>
  <si>
    <t>Meditation and Hemispheric Specialization I: Absorbed Attention in Long-Term Adherence</t>
  </si>
  <si>
    <t>92</t>
  </si>
  <si>
    <t>Effect of Music Training and Musical Complexity on Focus of Attention to Melody or Harmony</t>
  </si>
  <si>
    <t>93</t>
  </si>
  <si>
    <t>Effect of Music Complexity on Nonmusicians’ Focus of Attention to Melody or Harmony</t>
  </si>
  <si>
    <t>94</t>
  </si>
  <si>
    <t>Focus of attention to melody or harmony and perception of music tension: An exploratory study</t>
  </si>
  <si>
    <t>95</t>
  </si>
  <si>
    <t>Past Running Experience as a Mediator of the Attentional Focus of Male and Female Recreational Runners</t>
  </si>
  <si>
    <t>96</t>
  </si>
  <si>
    <t>From sensorimotor dependencies to perceptual practices: making enactivism social</t>
  </si>
  <si>
    <t>97</t>
  </si>
  <si>
    <t>Focus of Attention Affects Performance of Motor Skills in Music</t>
  </si>
  <si>
    <t>98</t>
  </si>
  <si>
    <t>The Effect of Focus of Attention and Teaching Experience on Perceptions of Teaching Effectiveness and Student Learning</t>
  </si>
  <si>
    <t>99</t>
  </si>
  <si>
    <t>Exploring the thoughts and attentional focus of music students under pressure</t>
  </si>
  <si>
    <t>100</t>
  </si>
  <si>
    <t>Teaching Proununciation from the Top Down</t>
  </si>
  <si>
    <t>101</t>
  </si>
  <si>
    <t>The effect of subtitles on listeners’ perceptions of expressivity</t>
  </si>
  <si>
    <t>102</t>
  </si>
  <si>
    <t>Mental virtuosity: A new theory of performers’ attentional processes and strategies</t>
  </si>
  <si>
    <t>103</t>
  </si>
  <si>
    <t>Education and the music culture of Polish adolescents</t>
  </si>
  <si>
    <t>104</t>
  </si>
  <si>
    <t>Towards a Theory of Timbre for Music Analysis</t>
  </si>
  <si>
    <t>105</t>
  </si>
  <si>
    <t>106</t>
  </si>
  <si>
    <t>107</t>
  </si>
  <si>
    <t>Exploring the thoughts and focus of attention of elite musicians under pressure</t>
  </si>
  <si>
    <t>108</t>
  </si>
  <si>
    <t>Effects of Camera Placement on Undergraduates’ Peer Teaching Reflection</t>
  </si>
  <si>
    <t>109</t>
  </si>
  <si>
    <t>Mindfulness, attention, and flow during music listening: An empirical investigation</t>
  </si>
  <si>
    <t>110</t>
  </si>
  <si>
    <t>A Political Economy of “Doves”</t>
  </si>
  <si>
    <t>111</t>
  </si>
  <si>
    <t>Reflections on Puccini’s La Bohème: Investigating a Model for Listening</t>
  </si>
  <si>
    <t>112</t>
  </si>
  <si>
    <t>Robotherapy with Dementia Patients</t>
  </si>
  <si>
    <t>113</t>
  </si>
  <si>
    <t>Seeing the rural healthcare journeys of older adults with atrial fibrillation through a photographic lens</t>
  </si>
  <si>
    <t>114</t>
  </si>
  <si>
    <t>`So Far So Good...’: La Haine and the Poetics of the Everyday</t>
  </si>
  <si>
    <t>115</t>
  </si>
  <si>
    <t>Experimental Manipulation of the Production of Active and Passive Voice in Children</t>
  </si>
  <si>
    <t>116</t>
  </si>
  <si>
    <t>Using the Cocktail Party Effect as Driver Attention Control</t>
  </si>
  <si>
    <t>117</t>
  </si>
  <si>
    <t>Focus of Attention and Aesthetic Response</t>
  </si>
  <si>
    <t>118</t>
  </si>
  <si>
    <t>An Empirical Method for Measuring the Aesthetic Experience to Music</t>
  </si>
  <si>
    <t>119</t>
  </si>
  <si>
    <t>Music attending to linear constituent structures in tonal music</t>
  </si>
  <si>
    <t>120</t>
  </si>
  <si>
    <t>Effect of virtual reality exposure and aural stimuli on eye contact, directional focus, and focus of attention of novice wind band conductors</t>
  </si>
  <si>
    <t>121</t>
  </si>
  <si>
    <t>One-Year-Old Infants Follow Others’ Voice Direction</t>
  </si>
  <si>
    <t>122</t>
  </si>
  <si>
    <t>Authenticating Talk: Building Public Identities in Audience Participation Broadcasting</t>
  </si>
  <si>
    <t>123</t>
  </si>
  <si>
    <t>Taylor&amp;Francis online</t>
  </si>
  <si>
    <t>124</t>
  </si>
  <si>
    <t>The Effects of Music and a Coxswain on Attentional Focus, Perceived Exertion</t>
  </si>
  <si>
    <t>125</t>
  </si>
  <si>
    <t>Shifting the focus of attention between levels of musical structure</t>
  </si>
  <si>
    <t>126</t>
  </si>
  <si>
    <t>Evaluating stress reduction techniques and Fitzmaurice VoiceworkÂ® as a template for addressing performance anxiety and enhancing focus in student actors</t>
  </si>
  <si>
    <t>127</t>
  </si>
  <si>
    <t>128</t>
  </si>
  <si>
    <t>Effects of Mental Practice and Modeling on Guitar and Vocal Performance</t>
  </si>
  <si>
    <t>129</t>
  </si>
  <si>
    <t>The challenge of being slow: Effects of tempo, laterality</t>
  </si>
  <si>
    <t>130</t>
  </si>
  <si>
    <t>Cognitive Processes of Preservice Music Teachers During Observation of Music Instruction</t>
  </si>
  <si>
    <t>131</t>
  </si>
  <si>
    <t>Time Usage During Face-to-Face and Synchronous Distance Music Lessons</t>
  </si>
  <si>
    <t>132</t>
  </si>
  <si>
    <t>133</t>
  </si>
  <si>
    <t xml:space="preserve">Irony, Prosody </t>
  </si>
  <si>
    <t>134</t>
  </si>
  <si>
    <t>Selling Music With Sex: The Content And Effects Of Sex In Music Videos on Viewer Enjoyment</t>
  </si>
  <si>
    <t>135</t>
  </si>
  <si>
    <t>Attention and Memory Play Different Roles in Syntactic Choice During Sentence Production</t>
  </si>
  <si>
    <t>136</t>
  </si>
  <si>
    <t>137</t>
  </si>
  <si>
    <t>138</t>
  </si>
  <si>
    <t>ENP: A System for Contemporary Music Notation</t>
  </si>
  <si>
    <t>139</t>
  </si>
  <si>
    <t>[Dr]illing in the name of: the criminalisation of Sydney drill group ONEFOUR</t>
  </si>
  <si>
    <t>140</t>
  </si>
  <si>
    <t>Creativity in time and space</t>
  </si>
  <si>
    <t>141</t>
  </si>
  <si>
    <t>Generalization of skills using pictographic and voice output communication devices</t>
  </si>
  <si>
    <t>142</t>
  </si>
  <si>
    <t>Cross-modal Transfer of Valence or Arousal from Music to Word Targets in Affective Priming?</t>
  </si>
  <si>
    <t>143</t>
  </si>
  <si>
    <t>144</t>
  </si>
  <si>
    <t>De-sacralizing the European: music appreciation (then) and music listening (now)</t>
  </si>
  <si>
    <t>145</t>
  </si>
  <si>
    <t>Music therapy as procedural support for invasive medical procedures: toward the development of music therapy theory</t>
  </si>
  <si>
    <t>146</t>
  </si>
  <si>
    <t>Development of a Classroom Authority Observation Rubric</t>
  </si>
  <si>
    <t>147</t>
  </si>
  <si>
    <t>Alliance building in music therapy for forensic psychiatric patients with schizophrenia. An exploratory case study research design</t>
  </si>
  <si>
    <t>148</t>
  </si>
  <si>
    <t>The study of the application of folk images in the performing arts</t>
  </si>
  <si>
    <t>149</t>
  </si>
  <si>
    <t>Men not going their own way: a thick big data analysis of #MGTOW and #Feminism Tweets</t>
  </si>
  <si>
    <t>150</t>
  </si>
  <si>
    <t>The use of feedback videos in sport.</t>
  </si>
  <si>
    <t>151</t>
  </si>
  <si>
    <t>Psychological Distress in End-of-Life Care: A Review of Issues in Assessment and Treatment</t>
  </si>
  <si>
    <t>152</t>
  </si>
  <si>
    <t>The State of Family Theory and Research in Finland</t>
  </si>
  <si>
    <t>153</t>
  </si>
  <si>
    <t>Holy Hatred</t>
  </si>
  <si>
    <t>154</t>
  </si>
  <si>
    <t>Web of Science</t>
  </si>
  <si>
    <t>155</t>
  </si>
  <si>
    <t>156</t>
  </si>
  <si>
    <t>157</t>
  </si>
  <si>
    <t>The Effects of Music and a Coxswain on Attentional Focus, Perceived Exertion, Motivation, and Performance During a 1,000m Ergometer Rowing Sprint</t>
  </si>
  <si>
    <t>158</t>
  </si>
  <si>
    <t>Separation of Singing Voice from Music Accompaniment using Matrix Factorization Method</t>
  </si>
  <si>
    <t>159</t>
  </si>
  <si>
    <t>160</t>
  </si>
  <si>
    <t>161</t>
  </si>
  <si>
    <t>Effect of music training and musical complexity on focus of attention to melody or harmony</t>
  </si>
  <si>
    <t>162</t>
  </si>
  <si>
    <t>163</t>
  </si>
  <si>
    <t>Children's reading comprehension and narrative recall in sung and spoken story contexts</t>
  </si>
  <si>
    <t>164</t>
  </si>
  <si>
    <t>165</t>
  </si>
  <si>
    <t>166</t>
  </si>
  <si>
    <t>167</t>
  </si>
  <si>
    <t>168</t>
  </si>
  <si>
    <t>169</t>
  </si>
  <si>
    <t>170</t>
  </si>
  <si>
    <t>171</t>
  </si>
  <si>
    <t>172</t>
  </si>
  <si>
    <t>173</t>
  </si>
  <si>
    <t>Wedding songs and ceremonies of the Kihnu Island in Estonia</t>
  </si>
  <si>
    <t>174</t>
  </si>
  <si>
    <t>Does Virtual Reality Enhance Exercise Performance, Enjoyment, and Dissociation? An Exploratory Study on a Stationary Bike Apparatus</t>
  </si>
  <si>
    <t>175</t>
  </si>
  <si>
    <t>176</t>
  </si>
  <si>
    <t>177</t>
  </si>
  <si>
    <t>Effects of self-selected or randomly selected music on performance and psychological responses during a sprint interval training session</t>
  </si>
  <si>
    <t>178</t>
  </si>
  <si>
    <t>Listening to Music in the First, but not the Last 1.5 km of a 5-km Running Trial Alters Pacing Strategy and Improves Performance</t>
  </si>
  <si>
    <t>179</t>
  </si>
  <si>
    <t>The Impact of Music and Attentional Focus on Muscular Activation</t>
  </si>
  <si>
    <t>180</t>
  </si>
  <si>
    <t>Moderating Influence of Dominant Attentional Style and Exercise Intensity on Responses to Asynchronous Music</t>
  </si>
  <si>
    <t>181</t>
  </si>
  <si>
    <t>182</t>
  </si>
  <si>
    <t>Music Playlist Tempo And Self-Paced Running, Mood, And Attentional Focus</t>
  </si>
  <si>
    <t>183</t>
  </si>
  <si>
    <t>184</t>
  </si>
  <si>
    <t>185</t>
  </si>
  <si>
    <t>Effects of Improvisational Music Therapy vs Enhanced Standard Care on Symptom Severity Among Children With Autism Spectrum Disorder The TIME-A Randomized Clinical Trial</t>
  </si>
  <si>
    <t>186</t>
  </si>
  <si>
    <t>A focus of attention model for meaningful listening</t>
  </si>
  <si>
    <t>187</t>
  </si>
  <si>
    <t>Effects of mental practice and modeling on guitar and vocal performance</t>
  </si>
  <si>
    <t>188</t>
  </si>
  <si>
    <t>189</t>
  </si>
  <si>
    <t>Use the brain: complementary methods to analyse the effects of motivational music</t>
  </si>
  <si>
    <t>190</t>
  </si>
  <si>
    <t>Influence Of Music, Attentional Style, And Exercise Intensity On Attentional Focus And Rpe</t>
  </si>
  <si>
    <t>191</t>
  </si>
  <si>
    <t>192</t>
  </si>
  <si>
    <t>Effects of Internal and External Focus of Attention on Novices' Rehearsal Evaluations</t>
  </si>
  <si>
    <t>193</t>
  </si>
  <si>
    <t>DIFFERENTIAL PATTERNS OF MUSIC LISTENING, FOCUS OF ATTENTION OF MUSICIANS VERSUS NONMUSICIANS</t>
  </si>
  <si>
    <t>194</t>
  </si>
  <si>
    <t>Interactive environments for music and multimedia</t>
  </si>
  <si>
    <t>195</t>
  </si>
  <si>
    <t>Effects of Internal and External Focus of Attention During Novices' Instructional Preparation on Subsequent Rehearsal Behaviors</t>
  </si>
  <si>
    <t>196</t>
  </si>
  <si>
    <t>197</t>
  </si>
  <si>
    <t>198</t>
  </si>
  <si>
    <t>Spontaneous Mental Replay of Music Improves Memory for Musical Sequence Knowledge</t>
  </si>
  <si>
    <t>199</t>
  </si>
  <si>
    <t>On the stability and relevance of the exercise heart rate-music-tempo preference relationship</t>
  </si>
  <si>
    <t>200</t>
  </si>
  <si>
    <t>201</t>
  </si>
  <si>
    <t>202</t>
  </si>
  <si>
    <t>203</t>
  </si>
  <si>
    <t>204</t>
  </si>
  <si>
    <t>Cognitive therapy for auditory hallucinations: A theory-based approach</t>
  </si>
  <si>
    <t>205</t>
  </si>
  <si>
    <t>206</t>
  </si>
  <si>
    <t>A Novel Technique for Identifying Attentional Selection in a Dichotic Environment</t>
  </si>
  <si>
    <t>207</t>
  </si>
  <si>
    <t>LONGITUDINAL ANALYSIS OF COMMUNICATION DEVIANCE IN THE FAMILIES OF SCHIZOPHRENIC-PATIENTS</t>
  </si>
  <si>
    <t>208</t>
  </si>
  <si>
    <t>209</t>
  </si>
  <si>
    <t>Can a Painting have a Rhythm?</t>
  </si>
  <si>
    <t>210</t>
  </si>
  <si>
    <t>Transculturation in the Cuban Clave: The Permanence of the Communication Support against the Colonization of Musical Writing</t>
  </si>
  <si>
    <t>211</t>
  </si>
  <si>
    <t>212</t>
  </si>
  <si>
    <t>The effect of focus of attention and teaching experience on perceptions of teaching effectiveness and student learning</t>
  </si>
  <si>
    <t>213</t>
  </si>
  <si>
    <t>214</t>
  </si>
  <si>
    <t>Supramodal neural networks support top-down processing of social signals</t>
  </si>
  <si>
    <t>215</t>
  </si>
  <si>
    <t>Towards a theory of timbre for music analysis</t>
  </si>
  <si>
    <t>216</t>
  </si>
  <si>
    <t>217</t>
  </si>
  <si>
    <t>Towards ludoacoustic immersion perspectives on transcending the virtual and the real of functional sound and music in interactive media</t>
  </si>
  <si>
    <t>218</t>
  </si>
  <si>
    <t>[Dr]illing in the name of: the criminalisation of Sydney drill group ONFFOUR</t>
  </si>
  <si>
    <t>219</t>
  </si>
  <si>
    <t>Effects of focus of attention instructions on listeners' evaluations of solo instrumental performance</t>
  </si>
  <si>
    <t>220</t>
  </si>
  <si>
    <t>Constructions and transgressions of music in the series of historical background</t>
  </si>
  <si>
    <t>221</t>
  </si>
  <si>
    <t>Reflections on Puccini's La Boheme Investigating a Model for Listening</t>
  </si>
  <si>
    <t>222</t>
  </si>
  <si>
    <t>Construction and Implementation of Network Teaching Platform for Western Music History and Masterpiece Appreciation Course</t>
  </si>
  <si>
    <t>223</t>
  </si>
  <si>
    <t>224</t>
  </si>
  <si>
    <t>The Role of Agency in Ludoacoustic Immersion: Experiencing Recorded Sound and Music in Situational Context</t>
  </si>
  <si>
    <t>225</t>
  </si>
  <si>
    <t>226</t>
  </si>
  <si>
    <t>227</t>
  </si>
  <si>
    <t>228</t>
  </si>
  <si>
    <t>229</t>
  </si>
  <si>
    <t>Ethno Therapy, Music and Trance: An EEG Investigation into a Sound-Trance Induction</t>
  </si>
  <si>
    <t>230</t>
  </si>
  <si>
    <t>moBeat: Using Interactive Music to Guide and Motivate Users During Aerobic Exercising</t>
  </si>
  <si>
    <t>231</t>
  </si>
  <si>
    <t>232</t>
  </si>
  <si>
    <t>233</t>
  </si>
  <si>
    <t>Transforming 3D Coloured Pixels into Musical Instrument Notes for Vision Substitution Applications</t>
  </si>
  <si>
    <t>234</t>
  </si>
  <si>
    <t>235</t>
  </si>
  <si>
    <t>Traces across the body: the influence of music-dance synchrony on the observation of dance</t>
  </si>
  <si>
    <t>236</t>
  </si>
  <si>
    <t>Virtual intimacy in human-embodied conversational agent interactions: the influence of multimodality on its perception</t>
  </si>
  <si>
    <t>237</t>
  </si>
  <si>
    <t>Effect of virtual reality exposure on eye contact, directional focus, and focus of attention of novice wind band conductors</t>
  </si>
  <si>
    <t>238</t>
  </si>
  <si>
    <t>239</t>
  </si>
  <si>
    <t>Musicians' Descriptions of Their Expressive Musical Practice</t>
  </si>
  <si>
    <t>240</t>
  </si>
  <si>
    <t>241</t>
  </si>
  <si>
    <t>Music Intelligent Push Play and Data Analysis System Based on 5G Internet of Things</t>
  </si>
  <si>
    <t>242</t>
  </si>
  <si>
    <t>243</t>
  </si>
  <si>
    <t>244</t>
  </si>
  <si>
    <t>The influence of driver's mood on car following and glance behaviour: Using cognitive load as an intervention</t>
  </si>
  <si>
    <t>245</t>
  </si>
  <si>
    <t>No Evidence That Self-Rated Negative Emotion Boosts Visual Working Memory Precision</t>
  </si>
  <si>
    <t>246</t>
  </si>
  <si>
    <t>Flow and music performance: Professional musicians and music students' views</t>
  </si>
  <si>
    <t>247</t>
  </si>
  <si>
    <t>248</t>
  </si>
  <si>
    <t>'O wie gut ist es, im sowjetischen Land zu leben' - Popular music as means of integration in the Soviet regime</t>
  </si>
  <si>
    <t>249</t>
  </si>
  <si>
    <t>Explaining How Community Music Engagement Facilitates Social Cohesion through Ritualised Belonging</t>
  </si>
  <si>
    <t>250</t>
  </si>
  <si>
    <t>Distinguishing patterns in drivers' visual attention allocation using Hidden Markov Models</t>
  </si>
  <si>
    <t>251</t>
  </si>
  <si>
    <t>Real-time single-channel speech enhancement based on causal attention mechanism</t>
  </si>
  <si>
    <t>252</t>
  </si>
  <si>
    <t>Irony, Prosody, and Social Impressions of Affective Stance</t>
  </si>
  <si>
    <t>253</t>
  </si>
  <si>
    <t>254</t>
  </si>
  <si>
    <t>Cognitive strategies for coping with stress in a simulated golfing task</t>
  </si>
  <si>
    <t>255</t>
  </si>
  <si>
    <t>256</t>
  </si>
  <si>
    <t>257</t>
  </si>
  <si>
    <t>258</t>
  </si>
  <si>
    <t>259</t>
  </si>
  <si>
    <t>Vocalisation in verbal hallucinations: Case report and theoretical model</t>
  </si>
  <si>
    <t>260</t>
  </si>
  <si>
    <t>261</t>
  </si>
  <si>
    <t>262</t>
  </si>
  <si>
    <t>The effect of subtitles on listeners' perceptions of expressivity</t>
  </si>
  <si>
    <t>263</t>
  </si>
  <si>
    <t>264</t>
  </si>
  <si>
    <t>Attentional Structure and Phenomenal Unity</t>
  </si>
  <si>
    <t>265</t>
  </si>
  <si>
    <t>Refining Musical Performance through Overlap</t>
  </si>
  <si>
    <t>266</t>
  </si>
  <si>
    <t>267</t>
  </si>
  <si>
    <t>268</t>
  </si>
  <si>
    <t>Person perception and social cognition</t>
  </si>
  <si>
    <t>269</t>
  </si>
  <si>
    <t>One-Year-Old Infants Follow Others' Voice Direction</t>
  </si>
  <si>
    <t>270</t>
  </si>
  <si>
    <t>Focus of attention to elements, listening patterns of musicians and nonmusicians</t>
  </si>
  <si>
    <t>271</t>
  </si>
  <si>
    <t>Focus of attention to musical elements in Haydn's 'Symphony #4'</t>
  </si>
  <si>
    <t>272</t>
  </si>
  <si>
    <t>Guided Imagery, Anxiety, Heart Rate, and Heart Rate Variability During Centrifuge Training</t>
  </si>
  <si>
    <t>273</t>
  </si>
  <si>
    <t>274</t>
  </si>
  <si>
    <t>Robotherapy with Dementia Patients Regular Paper</t>
  </si>
  <si>
    <t>275</t>
  </si>
  <si>
    <t>276</t>
  </si>
  <si>
    <t>An audiovisual political speech analysis incorporating eye-tracking and perception data</t>
  </si>
  <si>
    <t>277</t>
  </si>
  <si>
    <t>Self-Powered Intelligent Voice Navigation Tactile Pavement Based on High-Output Hybrid Nanogenerator</t>
  </si>
  <si>
    <t>278</t>
  </si>
  <si>
    <t>Effects of Camera Placement on Undergraduates' Peer Teaching Reflection</t>
  </si>
  <si>
    <t>279</t>
  </si>
  <si>
    <t>An adaptive algorithm for text detection from natural scenes</t>
  </si>
  <si>
    <t>280</t>
  </si>
  <si>
    <t>Finding Time Together: Detection and Classification of Focused Interaction in Egocentric Video</t>
  </si>
  <si>
    <t>281</t>
  </si>
  <si>
    <t>Instructor presence in video lectures: Eye gaze matters, but not body orientation</t>
  </si>
  <si>
    <t>282</t>
  </si>
  <si>
    <t>Angle-dependent path loss measurements impacted by car body attenuation in 2.45 GHz ISM band</t>
  </si>
  <si>
    <t>283</t>
  </si>
  <si>
    <t>Ciaran Carson's Dante: 'tribulations linguistic'</t>
  </si>
  <si>
    <t>284</t>
  </si>
  <si>
    <t>Intellectuals and politics</t>
  </si>
  <si>
    <t>285</t>
  </si>
  <si>
    <t>Multimodal Egocentric Analysis of Focused Interactions</t>
  </si>
  <si>
    <t>286</t>
  </si>
  <si>
    <t>Modular Curvature and Morita Equivalence</t>
  </si>
  <si>
    <t>287</t>
  </si>
  <si>
    <t>288</t>
  </si>
  <si>
    <t>289</t>
  </si>
  <si>
    <t>290</t>
  </si>
  <si>
    <t>Improved Visual Focus of Attention Estimation and Prosodic Features for Analyzing Group Interactions</t>
  </si>
  <si>
    <t>291</t>
  </si>
  <si>
    <t>292</t>
  </si>
  <si>
    <t>293</t>
  </si>
  <si>
    <t>294</t>
  </si>
  <si>
    <t>Investigating ideology in news features translated for two italian media</t>
  </si>
  <si>
    <t>295</t>
  </si>
  <si>
    <t>First Left, Guv? Mapping the Class-encoded Agency of Commercial Television's Spy-cop Archetype, 1967-78</t>
  </si>
  <si>
    <t>296</t>
  </si>
  <si>
    <t>297</t>
  </si>
  <si>
    <t>298</t>
  </si>
  <si>
    <t>The effect of manipulating a CRDI dial on the focus of attention of musicans/nonmusicans and perceived aesthetic response</t>
  </si>
  <si>
    <t>299</t>
  </si>
  <si>
    <t>Attention to Gaze and Emotion in Schizophrenia</t>
  </si>
  <si>
    <t>300</t>
  </si>
  <si>
    <t>The cognitos classboard: supporting the teac.er in the intelligent classroom</t>
  </si>
  <si>
    <t>301</t>
  </si>
  <si>
    <t>Classical kazakh operas in performances of astana opera</t>
  </si>
  <si>
    <t>302</t>
  </si>
  <si>
    <t>Mental virtuosity: A new theory of performers' attentional processes and strategies</t>
  </si>
  <si>
    <t>303</t>
  </si>
  <si>
    <t>Harmonic expectation and affect in Western music: Effects of attention and training</t>
  </si>
  <si>
    <t>304</t>
  </si>
  <si>
    <t>Generation of Head Movements of a Robot Using Multimodal Features of Peer Participants in Group Discussion Conversation</t>
  </si>
  <si>
    <t>305</t>
  </si>
  <si>
    <t>Assisted Reproductive Technology, Epigenetics, and Long-Term Health: A Developmental Time Bomb Still Ticking</t>
  </si>
  <si>
    <t>306</t>
  </si>
  <si>
    <t>The state of family theory and research in Finland</t>
  </si>
  <si>
    <t>307</t>
  </si>
  <si>
    <t>308</t>
  </si>
  <si>
    <t>Effect of the Alexander Technique on Muscle Activation, Movement Kinematics, and Performance Quality in Collegiate Violinists and Violists</t>
  </si>
  <si>
    <t>309</t>
  </si>
  <si>
    <t>The synaesthetic sphere of the embodied mind: the case study of the color hearing of musicians</t>
  </si>
  <si>
    <t>310</t>
  </si>
  <si>
    <t>New Partnerships Between Dance and Neuroscience: Embedding the Arts for Neurorecovery</t>
  </si>
  <si>
    <t>311</t>
  </si>
  <si>
    <t>312</t>
  </si>
  <si>
    <t>'So far so good ...' - La Haine and the poetics of the everyday</t>
  </si>
  <si>
    <t>313</t>
  </si>
  <si>
    <t>314</t>
  </si>
  <si>
    <t>Correspondence between v.a. zhukovsky and f. von muller as a monument to the literature and culture of romanticism</t>
  </si>
  <si>
    <t>315</t>
  </si>
  <si>
    <t>316</t>
  </si>
  <si>
    <t>317</t>
  </si>
  <si>
    <t>The czech experimental poetry of the 1950s and the 1960s</t>
  </si>
  <si>
    <t>318</t>
  </si>
  <si>
    <t>Solidarity and care as relational practices</t>
  </si>
  <si>
    <t>319</t>
  </si>
  <si>
    <t>Google Scholar</t>
  </si>
  <si>
    <t>Focus of attention affects performance of motor skills in music</t>
  </si>
  <si>
    <t>320</t>
  </si>
  <si>
    <t>321</t>
  </si>
  <si>
    <t>Focus of attention and aesthetic response</t>
  </si>
  <si>
    <t>322</t>
  </si>
  <si>
    <t>323</t>
  </si>
  <si>
    <t>Differential patterns of music listening: Focus of attention of musicians versus nonmusicians</t>
  </si>
  <si>
    <t>324</t>
  </si>
  <si>
    <t>Adopting an external focus of attention enhances musical performance</t>
  </si>
  <si>
    <t>325</t>
  </si>
  <si>
    <t>Focus of Attention to Musical Elements in Haydn's" Symphony# 104"</t>
  </si>
  <si>
    <t>326</t>
  </si>
  <si>
    <t>327</t>
  </si>
  <si>
    <t>Focus of attention to elements: Listening patterns of musicians and nonmusicians</t>
  </si>
  <si>
    <t>328</t>
  </si>
  <si>
    <t>Finding focus: using external focus of attention for practicing and performing music</t>
  </si>
  <si>
    <t>329</t>
  </si>
  <si>
    <t>330</t>
  </si>
  <si>
    <t>Effects of focus of attention on performance by second-year band students</t>
  </si>
  <si>
    <t>331</t>
  </si>
  <si>
    <t>332</t>
  </si>
  <si>
    <t>333</t>
  </si>
  <si>
    <t>The effect of manipulating a CRDI dial on the focus of attention of musicians/nonmusicians and perceived aesthetic response</t>
  </si>
  <si>
    <t>334</t>
  </si>
  <si>
    <t>Changes in tone production as a function of focus of attention in untrained singers</t>
  </si>
  <si>
    <t>335</t>
  </si>
  <si>
    <t>The effect of focus of attention on error detection ability</t>
  </si>
  <si>
    <t>336</t>
  </si>
  <si>
    <t>Effects of focus of attention on tone production in trained singers</t>
  </si>
  <si>
    <t>337</t>
  </si>
  <si>
    <t>338</t>
  </si>
  <si>
    <t>Effects of internal and external focus of attention on novices’ rehearsal evaluations</t>
  </si>
  <si>
    <t>339</t>
  </si>
  <si>
    <t>340</t>
  </si>
  <si>
    <t>Effects of internal and external focus of attention on woodwind performance.</t>
  </si>
  <si>
    <t>341</t>
  </si>
  <si>
    <t>Effect of Music Complexity on Nonmusicians' Focus of Attention to Melody or Harmony</t>
  </si>
  <si>
    <t>342</t>
  </si>
  <si>
    <t>The effect of musical training and musical complexity on focus of attention to melody or harmony</t>
  </si>
  <si>
    <t>343</t>
  </si>
  <si>
    <t>Focus of attention verbalizations in beginning band: A multiple case study</t>
  </si>
  <si>
    <t>344</t>
  </si>
  <si>
    <t>Effect of voice-part training and music complexity on focus of attention to melody or harmony</t>
  </si>
  <si>
    <t>345</t>
  </si>
  <si>
    <t>Effects of internal and external focus of attention during novices’ instructional preparation on subsequent rehearsal behaviors</t>
  </si>
  <si>
    <t>346</t>
  </si>
  <si>
    <t>347</t>
  </si>
  <si>
    <t>348</t>
  </si>
  <si>
    <t>349</t>
  </si>
  <si>
    <t>350</t>
  </si>
  <si>
    <t>351</t>
  </si>
  <si>
    <t>A descriptive study of high school and university students' focus of attention in fast and slow orchestral excerpts</t>
  </si>
  <si>
    <t>352</t>
  </si>
  <si>
    <t>353</t>
  </si>
  <si>
    <t>Exploring focus of attention in music learning</t>
  </si>
  <si>
    <t>354</t>
  </si>
  <si>
    <t>Preparing to perform: Focus of Attention and Slow Practice in the Preparation for Instrumental Music Performance</t>
  </si>
  <si>
    <t>355</t>
  </si>
  <si>
    <t>Competition for focus of attention: Attempts to multitask</t>
  </si>
  <si>
    <t>356</t>
  </si>
  <si>
    <t>and Music Complexity on Focus of Attention to Melody or Harmony</t>
  </si>
  <si>
    <t>357</t>
  </si>
  <si>
    <t>Attentional focus in classical ballet: a survey of professional dancers</t>
  </si>
  <si>
    <t>358</t>
  </si>
  <si>
    <t>Attentional Focus Effects and Singing: Enhancing Vocal Performance through Body Movements and Gestures as External Foci of Attention</t>
  </si>
  <si>
    <t>359</t>
  </si>
  <si>
    <t>Motor learning and voice training: Locus of attention</t>
  </si>
  <si>
    <t>360</t>
  </si>
  <si>
    <t>The effect of counting versus listening on performance accuracy and attention to musical elements</t>
  </si>
  <si>
    <t>361</t>
  </si>
  <si>
    <t>Reference Lists</t>
  </si>
  <si>
    <t>362</t>
  </si>
  <si>
    <t>363</t>
  </si>
  <si>
    <t>Changes in Tone Production as a Function of Focus of Attention in Untrained Singers</t>
  </si>
  <si>
    <t>364</t>
  </si>
  <si>
    <t>365</t>
  </si>
  <si>
    <t>Focus of Attention Affects Singers’ Tone Production</t>
  </si>
  <si>
    <t>366</t>
  </si>
  <si>
    <t>Focus of attention in singing: Expert listeners’ descriptions of change in trained singers’ tone quality</t>
  </si>
  <si>
    <t>367</t>
  </si>
  <si>
    <t>Attentional Focus Effects and Singing Enhancing Vocal Performance through Body Movements and Gestures as External Foci of Attention</t>
  </si>
  <si>
    <t>368</t>
  </si>
  <si>
    <t>369</t>
  </si>
  <si>
    <t>370</t>
  </si>
  <si>
    <t>Attentional Focus in Classical Ballet. A Survey of Professional Dancers</t>
  </si>
  <si>
    <t>371</t>
  </si>
  <si>
    <t>Motor Learning and Voice Training: Locus of Attention</t>
  </si>
  <si>
    <t>372</t>
  </si>
  <si>
    <t>Motor Learning and Voice Training, Part II. Locus of Attention: Internal or External? That is the Question</t>
  </si>
  <si>
    <t>373</t>
  </si>
  <si>
    <t>374</t>
  </si>
  <si>
    <t>375</t>
  </si>
  <si>
    <t>The effect of attentional focus on singing voice quality: Towards the interdisciplinary experimental investigation of singing pedagogy</t>
  </si>
  <si>
    <t>376</t>
  </si>
  <si>
    <t>377</t>
  </si>
  <si>
    <t>378</t>
  </si>
  <si>
    <t>379</t>
  </si>
  <si>
    <t>380</t>
  </si>
  <si>
    <t>381</t>
  </si>
  <si>
    <t>Effects of Internal and External Focus of Attention on Woodwind Performance</t>
  </si>
  <si>
    <t>382</t>
  </si>
  <si>
    <t>Effects of Focus of Attention on Performance by Second Year Band Students</t>
  </si>
  <si>
    <t>383</t>
  </si>
  <si>
    <t>Focus of Attention Research: A Review and Update for Teachers of Singing</t>
  </si>
  <si>
    <t>384</t>
  </si>
  <si>
    <t>Focus of Attenion in Voice Training</t>
  </si>
  <si>
    <t>385</t>
  </si>
  <si>
    <t>Finding Focus. Using external focus of attention for practicing and performing music</t>
  </si>
  <si>
    <t>386</t>
  </si>
  <si>
    <t>387</t>
  </si>
  <si>
    <t>Insights about practice from the perspective of motor learning: a review</t>
  </si>
  <si>
    <t>BASIC RECORD INFORMATION</t>
  </si>
  <si>
    <t>Publishing date</t>
  </si>
  <si>
    <t>Abstract</t>
  </si>
  <si>
    <t xml:space="preserve">Current Issues in Criminal Justice </t>
  </si>
  <si>
    <t>The criminalisation of hip-hop artists is not new. The focus of attention for police has tended to be on artists of colour (in particular) who include descriptions of violence in their lyrics. The sprawling multicultural western suburbs of Sydney Australia have become a fertile breeding-ground for a wave of drill rap artists, some of whom explore violent themes. This dynamic scene was kicked off by Pacifica group ONEFOUR. Popular internationally, ONEFOUR have been subject to prolonged police and media attention resulting in cancelled tours and untested allegations of criminality. This article uses a framework of musicriminology to explore the aesthetic and cultural elements of ONEFOUR's influence and infamy. It also places Australian drill music in its socio-historical and post-colonial context to explain why it has attracted censure. We suggest that ONEFOUR's brand of Australian drill represents a Western Sydney ‘other’; a population both under-represented (in terms a cultural voice) and over-represented (in the criminal justice system) (Ahmad, 2013). The dark aesthetic, unnerving sonics and bleak lyrics of some drill exposes the underbelly of post-colonial neo-liberalism and groups economically excluded and socially marginalised. It tells stories abhorrent to moral gate-keepers and creating an atmosphere of geo-spatialised and sonically-informed danger.</t>
  </si>
  <si>
    <t>Theory, Culture &amp; Society</t>
  </si>
  <si>
    <t>Representations of urban youth and its cultures of display have become an increasing focus of attention for contemporary cinema. The film La Haine (1995) received critical acclaim for its raw depiction of `ghetto life' for alienated `minority' youth in ...</t>
  </si>
  <si>
    <t>International Journal of Music Education</t>
  </si>
  <si>
    <t>The purpose of this study was to investigate listener discrimination of orchestral perform_x0002_ances and to ascertain focus of listener attention to technical and expressive music elements of those performances. High School (n = 84) and University (n = 84) music students listened to four orchestral excerpts: two slow/soft excerpts and two fast/loud excerpts. Recordings representing three levels of performance were presented: high school, university and professional. Listeners rated excerpts on accuracy and musicality, and identified the most noticeable element of each performance. Results indicated that listeners discriminated between performance levels. In the slow excerpts, university students noticed intonation and tone most frequently, while high school students noticed dynamics and tone. For the fast examples, university students noted dynamics, accuracy and articulation. High school students noticed dynamics overwhelmingly. Listeners noticed a wide variety of elements for the slow examples, whereas responses were more similar for the fast excerpts.</t>
  </si>
  <si>
    <t>Dec-00</t>
  </si>
  <si>
    <t>Bulletin of the Council for Research in Music Education</t>
  </si>
  <si>
    <t>A person's ability to focus attention seems important for most everyone. Teachers of all subjects and at every level of instruction are concerned with each student's ability to focus attention and stay on task. Listening to music seems prerequisite to all other musical pursuits and focus of attention combined with developing a high level of aural discrimination seems to provide the basis for meaningful music listening. A continuing line of research indicates that focus of attention is perhaps the most important attribute of actively "participating "in meaningful music listening. Music teachers are especially concerned with this ability when having students attend carefully in order to discern important elements or attributes of music. Presumably, this knowledge also contributes to musical understanding and/or enjoyment as well as increasing ones "aesthetic" sensitivity. We propose a focus of attention model for meaningful listening that is designed to combine the emotional aspects of music listening with specific discrimination of sound events.</t>
  </si>
  <si>
    <t>Dec-16</t>
  </si>
  <si>
    <t>Proceedings IEEE Annual India Conference (INDICON)</t>
  </si>
  <si>
    <t>Healthy humans have an innate ability to concentrate on the voice of their choice even in noisy surroundings. But, a complete understanding of the process of segregation and selection of a particular sound in brain is still unclear. Recent studies have successfully demonstrated reconstruction of stimuli speech envelopes through mathematical modeling. In order to determine the attentional focus of the listener in multi-speaker settings, the existing models rely on the correlation between the reconstructed speech signals and the electroencephalogram (EEG) signals acquired while listening to the actual speech. However, realization of these type of models requires substantial time to reconstruct the stimulus and classify the direction of attention. Present study, proposes a novel solution for “cocktail party problem” by using machine learning approach. In this work, classification features viz. standard deviation, mean absolute values, mean absolute deviation and root-mean_x0002_square values were extracted from EEG data. The extracted features were fed into the artificial neural network (ANN) model with randomized sub-sampling procedure. The final outcomes showed ceiling level of performance to predict the attentional focus within subjects. These findings attest the robustness of the developed model for auditory stream segregation.</t>
  </si>
  <si>
    <t>Mar-02</t>
  </si>
  <si>
    <t>Contemporary Drug Problems</t>
  </si>
  <si>
    <t>Codified references to the illegal drug Ecstasy in rave-party advertisements have become a focus of attention with the increased use of Ecstasy at rave parties during the 1990s. This article explores the political economy of a particular type of Ecstasy tablet—“Dove” Ecstasy—through discourse analysis accompanied by ethnographic description. The analysis traces the movement of value from the dove sign to the discursive practices and mimetic processes that characterize the political economy of this illegal-drug sign. The dove can be used to indicate the qualities of the drug, the social-world affiliation of the user, advertising for a particular type of music, and/or a commercial logo, and signify broader ideological processes apparent in consumer culture. The slippage of meaning of the dove sign arises from the possibility for multiple iterations in different contexts. This iterability may be an important feature of the social world and has implications for the use of graphical imagery in harm-reduction strategies. The application of political economy in this study has theoretical implications for understanding the movement of capital in drug-using cultures.</t>
  </si>
  <si>
    <t>May-20</t>
  </si>
  <si>
    <t>Frontiers in Psychology</t>
  </si>
  <si>
    <t>The present study presents a process evaluation of a performance psychology intervention for transitioning elite and elite musicians. The goal of the intervention was to provide participants with an amalgamation of evidence-informed principles, aimed to improve their quality of practice and performance preparation. The intervention consisted of an educational session followed by four workshops. In total, eight transitioning elite and seven elite musicians participated. Process measures included quantitative and qualitative workshop evaluations, monitoring logs, and semi-structured interviews. Overall, the intervention was evaluated positively by the participants. However, differences were present between the groups, with the elite musicians typically evaluating the intervention more favorably compared to the transitioning elites. Specific positive outcomes included an increased awareness and re-examining of current practice strategies, more structured and goal-directed practice, increased practice efficiency and focus, a more proactive approach to performances, and increased attention for the physical aspects of playing. Moreover, a number of contextual considerations and implementation challenges became evident. Important implications for performance psychology interventions and practitioners in music are discussed.</t>
  </si>
  <si>
    <t>NeuroImage</t>
  </si>
  <si>
    <t>Often, in everyday life, we encounter auditory scenes comprising multiple simultaneous sounds and succeed to selectively attend to only one sound, typically the most relevant for ongoing behavior. Studies using basic sounds and two-talker stimuli have shown that auditory selective attention aids this by enhancing the neural representations of the attended sound in auditory cortex. It remains unknown, however, whether and how this selective attention mechanism operates on representations of auditory scenes containing natural sounds of different categories. In this high-field fMRI study we presented participants with simultaneous voices and musical instruments while manipulating their focus of attention. We found an attentional enhancement of neural sound representations in temporal cortex - as defined by spatial activation patterns - at locations that depended on the attended category (i.e., voices or instruments). In contrast, we found that in frontal cortex the site of enhancement was independent of the attended category and the same regions could flexibly represent any attended sound regardless of its category. These results are relevant to elucidate the interacting mechanisms of bottom-up and top-down processing when listening to real-life scenes comprised of multiple sound categories</t>
  </si>
  <si>
    <t>Oct-19</t>
  </si>
  <si>
    <t>Journal of Research in Music Education</t>
  </si>
  <si>
    <t>Two experiments are reported in which skilled musicians playing different instruments performed a piece of their choice under various attentional focus conditions. In the external focus condition, they were asked to focus on playing for the audience and the expressive sound of the music. In the internal focus condition, they were asked to focus on the precision of their finger movements (or lip movements for singers) and correct notes. In the control condition, they were asked to play the way they normally did. Expert raters evaluated the musicians’ performances for both musical expression and technical precision. In Experiment 1, external focus instructions enhanced musical expression relative to both internal focus and control conditions. There was no effect on technical precision. In Experiment 2, raters were given more detailed evaluation criteria. An external focus again led to superior musical expression compared with internal focus and control conditions. In addition, technical precision was higher within the external relative to the internal focus condition. The findings show that the advantages of focusing on the intended movement effect (i.e., externally) generalize to experienced musicians. Music teachers could offer their students specific recommendations for focus of attention during training and in concert situations to optimize learning and performance.</t>
  </si>
  <si>
    <t>Oct-00</t>
  </si>
  <si>
    <t>Nordic Journal of Music Therapy</t>
  </si>
  <si>
    <t>Introduction: Forming therapeutic alliance with forensic psychiatric patients with schizophrenia is challenging, and there is a gap in knowledge about the dynamics in the initial phase of psychotherapy and how collaboration and trust is developed. Music therapy is described as a motivating approach enhancing the forensic psychiatric patient's ability to engage in a relationship. The purpose of the study was to explore and identify dynamics in the process of forming therapeutic alliance in music therapy for forensic psychiatric patients with schizophrenia. Method: The study adopted an exploratory case study design with data from multiple perspectives providing thick descriptions. Four patients with schizophrenia from a medium secured unit at a forensic psychiatric hospital were offered weekly music therapy sessions for six months. An inductive process based on a hermeneutic phenomenological epistemology and a nine step procedure for the analysis led to a final abductive synthesis. Results: Each of the following themes formed a continuum of dynamic interactional processes within the development of therapeutic alliance with forensic psychiatric patients with schizophrenia in music therapy and were presented as a condensed continua model; (a) Control, (b) Closeness/distance, (c) Structure, (d) Process/product, (e) Focus of attention, (f) Interaction, and (g) Verbal dialogue. A case example is provided. Discussion: The continua model may contribute to the clarification and conceptualization of the developmental dynamics in the initial phase of psychotherapy with forensic psychiatric patients with schizophrenia, and hereby contribute to a recognition of the importance of treatment efforts specifically concerned with relational and musical competencies.</t>
  </si>
  <si>
    <t>May-13</t>
  </si>
  <si>
    <t>Cortex</t>
  </si>
  <si>
    <t>Emotional states can influence the human voice during speech utterances. Here, we tested the sensitivity and signal adaptation of functional activity located in amygdala subregions to threatening voices during high-resolution functional magnetic resonance imaging. Bilateral superficial (SF) complex and the right laterobasal (LB) complex of the amygdala were generally sensitive to emotional cues from speech prosody. Activity was stronger, however, when listeners directly focused on the emotional prosody of the voice instead of attending to a nonemotional feature. Explicit attention to prosody especially elicited activity in the right LB complex. Furthermore, the right SF specifically showed an effect of sensitization indicated by a significant signal increase in response to emotional voices which were preceded by neutral events. The bilateral SF showed signal habituation to repeated emotional voices indicated by a significant signal decrease for an emotional event preceded by another emotional event. The right SF and LB finally showed an effect of desensitization after the processing of emotional voices indicated by a signal decrease for neutral events that followed emotional events. Thus, different amygdala subregions are sensitive to threatening emotional voices, and their activity depends on the attentional focus as well as on the proximal temporal context of other neutral and emotional events.</t>
  </si>
  <si>
    <t>Dec-01</t>
  </si>
  <si>
    <t>Proceedings of the 2001 IEEE Computer Society Conference on Computer Vision and Pattern Recognition</t>
  </si>
  <si>
    <t>We present a new adaptive algorithm for automatic detection of text from a natural scene. The initial cues of text regions are first detected from the captured image/video. An adaptive color modeling and searching algorithm is then utilized near the initial text cues, to discriminate text/non-text regions. EM optimization algorithm is used for color modeling, under the constraint of text layout relations for a specific language. The proposed algorithm combines the advantages of several previous approaches for text detection, and utilizes a focus-of-attention approach for text finding. The whole algorithm is applied in a prototype system that can automatically detect and recognize sign input from a video camera, and translate the signs into English text or voice streams. We present evaluation results of our algorithm on this system.</t>
  </si>
  <si>
    <t>May-12</t>
  </si>
  <si>
    <t>Proc. 8th ELRA Conf. on Language Resources and Evaluation</t>
  </si>
  <si>
    <t>We investigate the influence of audiovisual features on the perception of speaking style and performance of politicians, utilizing a large publicly available dataset of German parliament recordings. We conduct a human perception experiment involving eye-tracker data to evaluate human ratings as well as behavior in two separate conditions, i.e. audiovisual and video only. The ratings are evaluated on a five dimensional scale comprising measures of insecurity, monotony, expressiveness, persuasiveness, and overall performance. Further, they are statistically analyzed and put into context in a multimodal feature analysis, involving measures of prosody, voice quality and motion energy. The analysis reveals several statistically significant features, such as pause timing, voice quality measures and motion energy, that highly positively or negatively correlate with certain human ratings of speaking style. Additionally, we compare the gaze behavior of the human subjects to evaluate saliency regions in the multimodal and visual only conditions. The eye-tracking analysis reveals significant changes in the gaze behavior of the human subjects; participants reduce their focus of attention in the audiovisual condition mainly to the region of the face of the politician and scan the upper body, including hands and arms, in the video only condition.</t>
  </si>
  <si>
    <t>This study was designed to investigate empirically the "aesthetic experience" as individually defined by each subject. Subjects (N - 30) were faculty members and advanced graduate students at a large university school of music. Each subject listened to a 20-minute excerpt from Act I of Puccini's La Boheme and simultaneously manipulated the dial of a Continuous Response Digital Interface (CRDI) to indicate perceived aesthetic level. The CRDI dial represented a negative/positive continuum along a 256-degree arc. Data collect_x0002_ed were charted graphically to indicate levels of aesthetic response across time. Subjects com_x0002_pleted a questionnaire designed to estimate frequency, duration, location, and magnitude of perceived aesthetic experiences and also indicated whether dial manipulation roughl corre_x0002_sponded to these experiences. Results indicated that there were different responses throughout the excerpt by all sub_x0002_jects. Heightened aesthetic responses were evident during certain parts of the excerpt. "Peak experiences" were relatively short (15 seconds or less in duration), preceded by a period of concentrated focus of attention, and generally followed by an "afterglow" ranging from 15 seconds to several minutes. Al subjects reported having at least one aesthetic experience and also reported that movement of the CRDI dial roughly approximated this experience. "Aesthetic responses"for subjects seemed to cluster at many of the same places in the music, with one collective "peak" experience that was represented by the highest and lowest dial movements.</t>
  </si>
  <si>
    <t>Proc. IEEE 75th Vehicular Technology Conference (VTC Spring)</t>
  </si>
  <si>
    <t>In the past few years more and more wireless applications (e.g. WLAN and Bluetooth) have migrated into the automotive domain. With the increasing number of devices, coexistence investigations in the 2.45 GHz ISM band are gaining importance to enable reliable communications with real time requirements like voice transmission and streaming applications. This paper presents initial results on angle dependent path loss measurements impacted by the influence of a car body on electro-magnetic wave propagation. To this effect, a measurement methodology was developed to gather the attenuation effects of the car according to different antenna positions and measurement angles. Various kinds of attenuation measurements were performed. Vehicle shell attenuation measurements were transformed into angular-dependent path loss metrics and related to vehicle-specific attenuation properties like window inserts, roof columns, trunk or engine hood. Focus of attention was drawn to free space attenuation and intra-vehicle attenuation measurements.</t>
  </si>
  <si>
    <t>Seminars in Reproductive Medicine</t>
  </si>
  <si>
    <t>Live birthrates following assisted reproduction account for 1 to 3% of pregnancies in developed countries, and these figures seem set to rise. Concerns regarding the safe use of assisted reproductive technology (ART) for the treatment of infertility have been voiced for several years, yet, to date, the vast majority of children conceived using these techniques are apparently normal. Controversy surrounding reports of epigenetic alterations to genomic imprinting following human ART in recent years has fueled the ongoing debate. In contrast, both the incidence and severity of such anomalies are more apparent following ART in comparative animal species. The reasons for this are not known. By and large, the confounding effects of infertility and advanced maternal age do not apply to animal studies, which report better pregnancy rates following embryo transfer. Perhaps the incidence of imprinting disorders is increased when procedures such as ovarian stimulation, in vitro maturation, or both are used in conjunction with extended periods of embryo culture; this frequently occurs in animal but rarely in human ART. The focus of attention on imprinting, however, may have served to distract the scientific community from more subtle epigenetic modifications to nonimprinted loci in gametes and the preimplantation embryo, with health-related consequences that do not manifest until adulthood. Accumulating evidence from animal studies indicates that such effects, not yet apparent in human subjects, exist; and this may ultimately transpire to be the true developmental legacy of human ART. This article discusses these issues in the context of epigenetic and developmental abnormalities following ART in animals.</t>
  </si>
  <si>
    <t>Journal of Experimental Child Psychology</t>
  </si>
  <si>
    <t>The current study was designed to test whether children’s ability to flexibly shift their attention (from their mother during distress to peers during exploration and vice versa) causally increases children’s trust in the mother’s support. We trained attention flexibility using a gaze-contingent music reward design. A total of 85 children (9–13 years of age; 46% boys) were randomly assigned to this training or a comparable yoked control condition. Attentional preferences were measured via eye tracking. Before and after the manipulation, we measured self-reported trust. Results showed that the training condition increased children’s attention flexibility. Training-related increased attentional focus on the mother during distress was linked with increased trust.</t>
  </si>
  <si>
    <t>Dicourse Processes</t>
  </si>
  <si>
    <t>Attentional control of referential information is an important contributor to the structure of discourse. We investigated how attention and memory interplay during visually situated sentence production. We manipulated speakers’ attention to the agent or the patient of a described event by means of a referential or a dot visual cue. We also manipulated whether the cue was implicit or explicit by varying its duration (70 ms vs. 700 ms). Participants used passive voice more often when their attention was directed to the patient’s location, regardless of whether the cue duration. This effect was stronger when the cue was explicit rather than implicit, especially for passive-voice sentences. Analysis of sentence onset latencies showed a divergent pattern: Latencies were shorter (1) when the agent was cued, (2) when the cue was explicit, and (3) when the (explicit) cue was referential. (1) and (2) indicate facilitated sentence planning when the cue supports a canonical (active voice) sentence frame and when speakers had more time to plan their sentences, whereas (3) suggests that sentence planning was sensitive to whether the cue was informative with regard to the cued referent. We propose that differences between production likelihoods and production latencies indicate distinct contributions from attentional focus and memorial activation to sentence planning: Although the former partly predicts syntactic choice, the latter facilitates syntactic assembly (i.e., initiating overt sentence generation).</t>
  </si>
  <si>
    <t>Neuropsychology</t>
  </si>
  <si>
    <t>Objective: Individuals with schizophrenia have difficulty interpreting social and emotional cues such as facial expression, gaze direction, body position, and voice intonation. Nonverbal cues are powerful social signals but are often processed implicitly, outside the focus of attention. The aim of this research was to assess implicit processing of social cues in individuals with schizophrenia. Method: Patients with schizophrenia or schizoaffective disorder and matched controls performed a primary task of word classification with social cues in the background. Participants were asked to classify target words (LEFT/RIGHT) by pressing a key that corresponded to the word, in the context of facial expressions with eye gaze averted to the left or right. Results: Although facial expression and gaze direction were irrelevant to the task, these facial cues influenced word classification performance. Participants were slower to classify target words (e.g., LEFT) that were incongruent to gaze direction (e.g., eyes averted to the right) compared to target words (e.g., LEFT) that were congruent to gaze direction (e.g., eyes averted to the left), but this only occurred for expressions of fear. This pattern did not differ for patients and controls. Conclusion: The results showed that threat-related signals capture the attention of individuals with schizophrenia. These data suggest that implicit processing of eye gaze and fearful expressions is intact in schizophrenia. (PsycINFO Database Record (c) 2016 APA, all rights reserved)</t>
  </si>
  <si>
    <t>Journal of Motor Learning and Development</t>
  </si>
  <si>
    <t>Attention during exercise is known to affect performance; however, the attentional demand inherent to virtual reality (VR)-based exercise is not well understood. We used a dual-task paradigm to compare the attentional demands of VR-based and non-VR-based (conventional, real-world) exercise: 22 older adults (with no diagnosed disabilities) performed a primary reaching task to virtual and real targets in a counterbalanced block order while verbally responding to an unanticipated auditory tone in one third of the trials. The attentional demand of the primary reaching task was inferred from the voice response time (VRT) to the auditory tone. Participants’ engagement level and task experience were also obtained using questionnaires. The virtual target condition was more attention demanding (significantly longer VRT) than the real target condition. Secondary analyses revealed a significant interaction between engagement level and target condition on attentional demand. For participants who were highly engaged, attentional demand was high and independent of target condition. However, for those who were less engaged, attentional demand was low and depended on target condition (i.e., virtual &gt; real). These findings add important knowledge to the growing body of research pertaining to the development and application of technology-enhanced exercise for older adults and for rehabilitation purposes.</t>
  </si>
  <si>
    <t>Dec-21</t>
  </si>
  <si>
    <t>The International Journal of Arts Education</t>
  </si>
  <si>
    <t>Abstract: Body movements and gestures that accompany singing have become potent tools in the teaching and learning of singing. However, the underlying psychomotor mechanisms responsible for the enhancement of vocal technique through the use of movements and gestures have not yet been examined in detail. This article therefore proposes an explanatory model, namely, the attentional focus effect, and links key assumptions and insights from motor learning and performance research about the effects of different attentional foci on motor skill performance with the practice of using movement while singing. Music-related studies on attentional focus effects have shown that an internal focus of attention on the vocal mechanism (or movement components of singing such as lip movements) does not actually enhance precision or overall performance. An external focus of attention, for example, on the sound produced, was found to have an optimizing influence on vocal performance. Thus, aiming at conceptual development, it will be argued that body movements and gestures promote an external focus of attention because vocalists coordinate, watch, and kinesthetically perceive their movements, which directs attention away from the movement components of singing. This external focus may result in the recruitment of automated control processes of voice production, less self-evaluation, and more effective performance in general.</t>
  </si>
  <si>
    <t>Mar-16</t>
  </si>
  <si>
    <t>Journal of Dance Medicine &amp; Science</t>
  </si>
  <si>
    <t>Focus of attention and its effects on skilled motor performance has become an important line of research in the motor learning domain. Numerous studies have demonstrated that an external focus of attention (i.e., on the movement effect) enhances motor performance and learning relative to an internal focus (i.e., on body movements). Thus, small differences in the wording of instructions or feedback given by teachers can have a significant impact on the effectiveness and efficiency of motor skill performance. In this paper, we review some of the attentional focus studies that are relevant to ballet performance. In addition, we report the findings of a survey among professional ballet dancers (N = 53) that we conducted to determine their typical attentional focus while performing certain movements. The results showed that the majority adopted internal foci, or combinations of internal and external foci, most of the time. This suggests that there is room for improvement for performance and teaching. We provide examples of how external foci can be promoted in ballet practice.</t>
  </si>
  <si>
    <t>Open Phylosophy</t>
  </si>
  <si>
    <t>Some authors argue that phenomenal unity can be grounded in the attentional structure of consciousness, which endows conscious states with at least a foreground and a background. Accordingly, the phenomenal character of part of a conscious state comprises a content aspect (e.g., hearing music) and a structural aspect (e.g., being in the background). This view presents the concern that such a structure does not bring about phenomenal unity, but phenomenal segregation, since the background is separated from the foreground. I argue that attention can still lead to a form of phenomenal unity that connects the foreground with the background. Experiencing oneself as controlling the focus of attention can, at least occasionally, bring about an experienced connection between the attentional foreground and the attentional background of a conscious experience.</t>
  </si>
  <si>
    <t>Current Biology</t>
  </si>
  <si>
    <t>Auditory scenes often contain concurrent sound sources, but listeners are typically interested in just one of these and must somehow select it for further processing. One challenge is that real-world sounds such as speech vary over time and as a consequence often cannot be separated or selected based on particular values of their features (e.g., high pitch). Here we show that human listeners can circumvent this challenge by tracking sounds with a movable focus of attention. We synthesized pairs of voices that changed in pitch and timbre over random, intertwined trajectories, lacking distinguishing features or linguistic information. Listeners were cued beforehand to attend to one of the voices. We measured their ability to extract this cued voice from the mixture by subsequently presenting the ending portion of one voice and asking whether it came from the cued voice. We found that listeners could perform this task but that performance was mediated by attention—listeners who performed best were also more sensitive to perturbations in the cued voice than in the uncued voice. Moreover, the task was impossible if the source trajectories did not maintain sufficient separation in feature space. The results suggest a locus of attention that can follow a sound’s trajectory through a feature space, likely aiding selection and segregation amid similar distractors.</t>
  </si>
  <si>
    <t>World Journal of Psychiatry</t>
  </si>
  <si>
    <t>In this invited review I provide a selective overview of recent research on brain mechanisms and cognitive processes involved in auditory hallucinations. The review is focused on research carried out in the “VOICE” ERC Advanced Grant Project, funded by the European Research Council, but I also review and discuss the literature in general. Auditory hallucinations are suggested to be perceptual phenomena, with a neuronal origin in the speech perception areas in the temporal lobe. The phenomenology of auditory hallucinations is conceptualized along three domains, or dimensions; a perceptual dimension, experienced as someone speaking to the patient; a cognitive dimension, experienced as an inability to inhibit, or ignore the voices, and an emotional dimension, experienced as the “voices” having primarily a negative, or sinister, emotional tone. I will review cognitive, imaging, and neurochemistry data related to these dimensions, primarily the first two. The reviewed data are summarized in a model that sees auditory hallucinations as initiated from temporal lobe neuronal hyper-activation that draws attentional focus inward, and which is not inhibited due to frontal lobe hypo-activation. It is further suggested that this is maintained through abnormal glutamate and possibly gamma-amino-butyric-acid transmitter mediation, which could point towards new pathways for pharmacological treatment. A final section discusses new methods of acquiring quantitative data on the phenomenology and subjective experience of auditory hallucination that goes beyond standard interview questionnaires, by suggesting an iPhone/iPod app.</t>
  </si>
  <si>
    <t>Dicourse Studies</t>
  </si>
  <si>
    <t>Public participation broadcasting has recently become the focus of attention in media studies, as well as from the social interactional perspectives of discourse and conversation analysis, and it has been argued in particular that the talk show genre has given new and enhanced status to the `authentic' voice of lay members of the public. What remains largely unexplored is how lay participants discursively construct authentic positions for their own knowledgeable participation in such discourse. Expert speakers in public participation broadcasts are typically attributed names, rank, institutional affiliation and status, which legitimizes their position, and in so doing provides their warrant to talk about whatever issue they have been brought in to discuss. Lay participants typically do not have this status attributed to them, but need to establish their own position from which to talk. In this article I examine the public identities that lay speakers build for themselves in these broadcasts, and show how they routinely draw on a range of discursive resources to construct situated, local identities which provide a warrant for what they have to say.</t>
  </si>
  <si>
    <t>Frontiers in Neuroscience</t>
  </si>
  <si>
    <t>During the past decade, several studies have identified electroencephalographic (EEG) correlates of selective auditory attention to speech. In these studies, typically, listeners are instructed to focus on one of two concurrent speech streams (the “target”), while ignoring the other (the “masker”). EEG signals are recorded while participants are performing this task, and subsequently analyzed to recover the attended stream. An assumption often made in these studies is that the participant’s attention can remain focused on the target throughout the test. To check this assumption, and assess when a participant’s attention in a concurrent speech listening task was directed toward the target, the masker, or neither, we designed a behavioral listen-then-recall task (the Long-SWoRD test). After listening to two simultaneous short stories, participants had to identify keywords from the target story, randomly interspersed among words from the masker story and words from neither story, on a computer screen. To modulate task difficulty, and hence, the likelihood of attentional switches, masker stories were originally uttered by the same talker as the target stories. The masker voice parameters were then manipulated to parametrically control the similarity of the two streams, from clearly dissimilar to almost identical. While participants listened to the stories, EEG signals were measured and subsequently, analyzed using a temporal response function (TRF) model to reconstruct the speech stimuli. Responses in the behavioral recall task were used to infer, retrospectively, when attention was directed toward the target, the masker, or neither. During the model-training phase, the results of these behavioral-data-driven inferences were used as inputs to the model in addition to the EEG signals, to determine if this additional information would improve stimulus reconstruction accuracy, relative to performance of models trained under the assumption that the listener’s attention was unwaveringly focused on the target. Results from 21 participants show that information regarding the actual – as opposed to, assumed – attentional focus can be used advantageously during model training, to enhance subsequent (test phase) accuracy of auditory stimulus-reconstruction based on EEG signals. This is the case, especially, in challenging listening situations, where the participants’ attention is less likely to remain focused entirely on the target talker. In situations where the two competing voices are clearly distinct and easily separated perceptually, the assumption that listeners are able to stay focused on the target is reasonable. The behavioral recall protocol introduced here provides experimenters with a means to behaviorally track fluctuations in auditory selective attention, including, in combined behavioral/neurophysiological studies.</t>
  </si>
  <si>
    <t>British Journal of Aesthetics</t>
  </si>
  <si>
    <t>This paper challenges the widely held assumption that paintings and other works of graphic art have a communicable rhythmic structure. I defend the view that although the experience of viewing a picture takes place in time, and thus is successive, it cannot be temporally structured in a sufficiently determinate manner to sustain the kind of attentional focus required for the communication of even simple rhythmic patterns. With reference to examples of both abstract and figurative painting, I argue that the graphic arts—unlike music and poetry—are non-sequential and that this has important consequences for how a work of graphic art is perceived. In the concluding sections of the paper, I consider some recent empirical research that offers an alternative way of approaching these issues.</t>
  </si>
  <si>
    <t>International Journal of Choral Singing</t>
  </si>
  <si>
    <t>The benefit of an external focus of attention in motor skill learning has been documented in a variety of studies conducted over the past 15 years, but few investigations have examined this benefit in music contexts. We tested differences in tone quality among different focus of attention conditions performed by 30 novice singers. Each participant sang a 3-note pattern a cappella on a continuous [a] vowel under five conditions, each focusing the singer's attention on a different target: (a) singing while feeling the vibrations on the throat with the palm of one hand, (b) singing with the index and middle fingers placed on either side of the nose, directing the sound to the fingertips, (c) directing the sound to a microphone; (d) directing the sound to a point on the wall across the room; and (e) a baseline condition in which we gave no focus instructions. All participants started with the baseline condition and then performed the remaining conditions in a partially counterbalanced order (Latin square) assigned randomly to each participant. To inhibit memory from one condition to the next, participants read aloud a short passage from a children’s book between conditions (approximately one minute for each reading). We analyzed a 2-second excerpt from the last tone of each trial in each condition (15 trials per participant) using the acoustical software Praat. We found a significant effect of condition on vocal quality, as determined by the ratings of expert listeners, ! 2 (16, N = 150) = 76.33, p &lt; 0.0001, Cramer’s V = 0.36. As expected, not all participants were affected by conditions to an equal extent. Individual singers’ best tone qualities were observed in the mask and microphone conditions more frequently than in the other four conditions.</t>
  </si>
  <si>
    <t>Child Language Teaching and Therapy</t>
  </si>
  <si>
    <t>A growing number of reading professionals have advocated teaching liter_x0002_acy through music and song; however, little research exists supporting such practices. The purpose of this study was to determine if sung story book readings would enhance story comprehension and narrative re-tellings in children with histories of speech and language delay. Thirty kindergarten and first grade children listened to story books read in either a sung or spoken voice and were then asked to retell stories and answer story comprehension questions. Findings revealed that story re-telling and comprehension scores did not differ between conditions; however, certain advantages associated with language expression and attentional focus were indicated in both conditions.</t>
  </si>
  <si>
    <t>Chapter in a book: Likeness</t>
  </si>
  <si>
    <t>Ciaran Carson is the most polyglot of poets writing in, or in connection with, English, and the great merit of his translation is that it employs a language as multiple and fragmented as Dante Alighieri's Italian — perhaps more so. It sounds less like an epic and more like The Canterbury Tales. Dante's work of linguistic theory, De vulgari eloquentia, suggests that there may be more than a thousand 'kinds of speech' in Italy, and in his great poem several of these are recorded: as Carson notes in the introduction to his translation, the language 'moves from place to place'. As Virgil explains, 'this egomaniac / is Nimrod, who built Babel; he's the cause / of all our tribulations linguistic.' Apart from the last two words, this speech is straightforwardly idiomatic, an instance of the kind of translation that pretends to repair the effects of Babel by conjuring out of the foreign text a recognisable English voice.</t>
  </si>
  <si>
    <t>Chapter in a book: Opera in Musical Theatre: History and Present Time</t>
  </si>
  <si>
    <t>Classical Kazakh Operas in Performances of Astana Opera</t>
  </si>
  <si>
    <t>In the modem culture of Kazakhstan, opera is in the focus of attention of professional musicians, directors, organizers of theatrical business and music admirers. Throughout its existence, Kazakh opera has passed a long and difficult way of development (1934-2019). Three Kazakhstani opera houses (Astana Opera, The State Opera and Ballet Theatre named after Abay, Shymkent Opera and Ballet Theatre) are performing new productions. Classical Kazakh Opera repertoire includes Kyz-Zhibek by E. Brusilovsky (1934), Abay by A. Zhubanov and L. Hamidi (1944) and Birzhan and Sara by M. Tulebayev (1946). In 2013, a new theatre Astana Opera was created in the new capital of Kazakhstan. During the short period of the theatre's activity, new productions of all the three operas were performed. The opera Birzhan and Sara (directed by Yu. I. Alexandrov, Russia) was staged for the international presentation and opening of the theater Astana Opera. In 2015, the theatre offered the new performance of the opera Abay by A. Zhubanov and L. Hamidi (directed by Andrea Chigny and Giancarlo del Monaco, Italy). In 2018, the premiere of the opera Kyz-Zhibek by E.Brusilovsky, edited by A. Mukhitdinov (directed by M. A. Panjavidze, Belarus) was held. The ideas of directors and technical possibilities of visual-spatial staging of the Astana Opera theatre often transform the author's ideas. New editions of Kyz-Zhibek and Birzhan and Sara led to the enrichment of the musical text of the operas with new material and a partial change of the plot. The last edition of Abay returned opera to the original appearance and purified the original text from editorial corrections.</t>
  </si>
  <si>
    <t>Music Education Research</t>
  </si>
  <si>
    <t>The purpose of this study was to examine the focus of attention and reflective thinking in undergraduate music education students' retrospective reports of videotaped teaching episodes. Following observation of six short videotape excerpts of three experienced instrumental music teachers, subjects ( n = 24) from a medium-sized American University generated retrospective reports of their thinking during observation. Transcripts were segmented into thought units and coded using the Multiple Protocol Analysis System (MPAS) software. Frequency distributions were calculated for focus of attention and reflective thinking categories. Subjects focused 64% of their observations on the teacher, 25% on the learner, 6% on the environment and 5% on the subject matter. Types of reflective thinking demonstrated by the subjects included 28% about an aspect of teaching and learning, 25% explanation of an observed event, 22% problem recognition and 11% solution generation. The results indicate that preservice teachers tend to focus their observations on the teacher and they engage in varying levels of reflective thinking during observation. Implications for future research and teacher education are proposed for broadening preservice teachers' focus of attention and reflective thinking during observation.</t>
  </si>
  <si>
    <t>International Journal of Sport Psychology</t>
  </si>
  <si>
    <t>The study examined the efficacy of approach and avoidance strategies for coping with stress experienced during sports performance. Subjects were 90 undergraduate female students whose ages ranged from 17 years to 40 years. The approach task was to putt ten golf balls along an S shaped path to reach a target hole. The avoidance task was to putt ten golf balls into an easy target while music and noise were playing to distract subjects from the task. Subjects were trained in either approach (mental rehearsal) or avoidance (attentional focus) strategies. The relationship between approach and avoidance coping strategies, the nature of the task, the appraisal of perceived demand and perceived capability, and performance were examined. Some evidence was found to support the classification of stressful transactions as requiring either an approach or an avoidance strategy. The use of the appropriate strategy enhanced perceived capability and improved performance. Evidence was also found to support the conceptualization of stress as an appraised imbalance between perceived demand and perceived capability. These results suggest that the training and use of an appropriate strategy can lower stress and enhance the performance of people in a sporting situation. The theoretical and professional implications of these findings are discussed.</t>
  </si>
  <si>
    <t>Cognitive and Behavorial Practice</t>
  </si>
  <si>
    <t>Auditory hallucinations, probably the most common symptom of schizophrenia, are usually very distressing for patients. In this article it is suggested that a combination of the interpretations of voices and the content of voices cause the majority of this distress, and treatment approaches based on this assumption are outlined. Specifically, a cognitive therapy for voices based on recent cognitive conceptualizations of auditory hallucinations is described, involving challenging the interpretations of voices, challenging the content of voices, and modifying focus of attention. These are illustrated with reference to clinical cases.</t>
  </si>
  <si>
    <t>Proceedings of the 26th International Seminar of the ISME Commission on Research</t>
  </si>
  <si>
    <t>The entire area of “multitasking” has received continued emphasis since the inception of modern devices that can be used “at the same time.” The thrust of the current research is to test listeners in regard to their attentive music listening versus their attention to a GRE Reading Test when both are presented simultaneously. The current investigations constitute two replications of a study from over 30 years ago. The current investigation used exactly the same materials as the original study and replicated the three main groups from the original work. While there were six separate groups in the original study, three of these groups were intended as “control” groups for the main variable of experimental interest, which was testing the ability to multitask. Thereafter in the current investigations, only three groups were replicated: 1) students took a GRE-type Reading test only, during a 40 minute time limit, 2) students took only a music test, within the 40 minute time limit, or 3) students attempted to combine these two tests simultaneously during the same 40 minute time span. Results from the post hoc two investigations replicate almost exactly the same scores found 20 and even 30 years ago. Even though many students believe that they efficiently multitask, these studies demonstrate again that there is no such thing as effective multitasking. Whenever students attempt to accomplish two tasks during the same time period both of the tasks are diminished.</t>
  </si>
  <si>
    <t xml:space="preserve">Proceedings of International Conference on Advanced Education, Psychology and Sports Science (AEPSS 2017) </t>
  </si>
  <si>
    <t>In recent years, the state has paid more and more attention to the education of colleges and universities, and the application of network data technology in high school curriculum has been more and more extensive. It has realized the combination of traditional teaching and network multimedia teaching. Western music history and masterpiece appreciation course network platform construction has gradually become the focus of attention of colleges and universities. The construction of the network teaching platform changes the traditional mode, and the networked teaching brings hope and opportunity to the teaching of western music history and famous teaching. How to use the network teaching platform in colleges and universities is the problem that the educators need to think about. This paper explores the concrete implementation method of constructing the network teaching platform of western music history and masterpiece appreciation course through the research on the construction of the network teaching platform of western music history and famous works appreciation, hoping to play a reference function.</t>
  </si>
  <si>
    <t>Transgressões da música nas séries de ambientação histórica</t>
  </si>
  <si>
    <t>Music plays an essential role in the viewing experience of the viewer. Although in the audiovisual story the image is the conscious focus of attention, music provides a series of effects, sensations or meanings that add value to the narrative and are projected as part of the visual discourse. Among the functions of audiovisual music stands out the one of creating convincing atmospheres of time or place. This function of "local color" acquires particular relevance in the series of epoch due to its possibility of giving realism to its setting. At a time when television productions have increased their technical and artistic quality, the selection / creation and use of music has acquired a special projection in the construction of the audiovisual story. In this sense, the object of the present work has been to make an approximation to the use of music in the previous time series, especially in regard to pre-existing themes. An approach that has allowed to point out different trends in the design of the scoring paying attention to their fidelity.</t>
  </si>
  <si>
    <t>Mar-20</t>
  </si>
  <si>
    <t xml:space="preserve">International Journal of Clinical and Experimental Hypnosis </t>
  </si>
  <si>
    <t>A distinctive feature common to many contemplative practices is a focus of attention and procedure of induction toward achieving an altered state of consciousness. In recent years, practices like mindfulness have become increasingly popular, and there has been increased interest in the relationship between hypnosis and mindfulness-based practices as well as other contemplative practices including meditation, music, and spirituality. However, questions remain such as: What are the similarities and differences between hypnosis and mindfulness/other contemplative practices?; What is the role of suggestion in mindfulness-based interventions?; Do some contemplative practices have hypnotic-like aspects in their application?; What is the role of words, images, and intentions in contemplative practices?; Can hypnosis be integrated with music and spiritual practices for beneficial effects? This special issue includes eight articles that provide insights and empirical research into contemplative practices and hypnosis. Emerging perspectives and future directions for research and practice are presented.</t>
  </si>
  <si>
    <t>Behavioral Research and Therapy</t>
  </si>
  <si>
    <t>To evaluate its effect on procedure-related distress, the focus of attention was manipulated by providing training to hospitalized acute burn patients (n=42). Participants were randomly assigned to attention focusing (i.e. attending to procedural sensations) or music distraction (i.e. attention diverting) coping interventions, or to usual care during the target dressing change. Coping behavior (i.e. distraction, focusing, and three confounding methods, ignoring, catastrophizing, reinterpreting), tension and intrusiveness were evaluated 24 h retrospectively (i.e. for the prior procedure), during the targeted procedure, and 30 min after the target procedure. When coping during the target procedure by ignoring, reinterpreting, and catastrophizing were covaried, the music distraction group experienced significantly fewer intrusions, and the attention focus group had more intrusions. Additionally, secondary analyses revealed that coping by ignoring during the prior day's procedure significantly predicted higher procedural tension during, and more intrusions following, the targeted procedure. Suppression-based forms of emotion-focused coping may be enhanced by training in the use of an explicit distractor.</t>
  </si>
  <si>
    <t>Dec-19</t>
  </si>
  <si>
    <t>no english translation of journal</t>
  </si>
  <si>
    <t>Correspondence between V. A. Zhukovsky and F. von Müller as a monument to the literature and culture of romanticism</t>
  </si>
  <si>
    <t>no english translation of abstract</t>
  </si>
  <si>
    <t>In everyday life, we process mixtures of a variety of sounds. This processing involves the segregation of auditory input and the attentive selection of the stream that is most relevant to current goals. For natural scenes with multiple irrelevant sounds, however, it is unclear how the human auditory system represents all the unattended sounds. In particular, it remains elusive whether the sensory input to the human auditory cortex of unattended sounds biases the cortical integration/segregation of these sounds in a similar way as for attended sounds. In this study, we tested this by asking participants to selectively listen to one of two speakers or music in an ongoing 1-min sound mixture while their cortical neural activity was measured with EEG. Using a stimulus reconstruction approach, we find better reconstruction of mixed unattended sounds compared to individual unattended sounds at two early cortical stages (70 ms and 150 ms) of the auditory processing hierarchy. Crucially, at the earlier processing stage (70 ms), this cortical bias to represent unattended sounds as integrated rather than segregated increases with increasing similarity of the unattended sounds. Our results reveal an important role of acoustical properties for the cortical segregation of unattended auditory streams in natural listening situations. They further corroborate the notion that selective attention contributes functionally to cortical stream segregation. These findings highlight that a common, acoustics-based grouping principle governs the cortical representation of auditory streams not only inside but also outside the listener's focus of attention.</t>
  </si>
  <si>
    <t xml:space="preserve">Geografiska Annaler: Series B, Human Geography </t>
  </si>
  <si>
    <t>The focus of attention in this article is that of milieux as forges for creativity and renewal. Among the milieux presented are places, corporations and research institutions. The renewal discussed here includes art, architecture, music and literature as well as science and technology. The goal of this article is to identify characteristics of importance in environments where exceptionally creative individuals develop and make their abilities visible. Individual lives are illustrated through the biographies of Nobel laureates. Their stories reveal the importance of geographic mobility, the patterns of contact for various creative processes, and show how a small number of biographical sketches can reflect changes in society at large. To avoid drowning in wordy descriptions, the observations garnered from various biographies have been systematized with the aid of a few simple time‐geography diagrams.</t>
  </si>
  <si>
    <t>Auditory Perception &amp; Cognition</t>
  </si>
  <si>
    <t>This registered report considers how emotion induced in an auditory modality (music) can influence affective evaluations of visual stimuli (words). Specifically, it seeks to determine which emotional dimension is transferred across modalities – valence or arousal – or whether the transferred dimension depends on the focus of attention (feature-specific attention allocation). Two experiments were carried out. The first was an affective priming paradigm that will allow for the orthogonal manipulation of valence and arousal in both the words and music, alongside a manipulation to direct participants’ attention to either the valence or the arousal dimension. Secondly, a lexical decision task allowed cross-modal transfer of valence and arousal to be probed without the focus of participants’ attention being manipulated. Congruence effects were present in the affective priming task – valence was transferred in both the valence and arousal tasks, whereas arousal was transferred in the arousal task only. Contrary to predictions, the lexical decision task did not exhibit any congruence effects.</t>
  </si>
  <si>
    <t>Common approaches to teaching music listening emphasise ‘attentive listening’ and ‘active listening’ (Campbell, Patricia Shehan. 2005. “Deep Listening to the Musical World.” Music Educators Journal 92 (1): 30–36. doi:10.2307/3400224) and minimise explorations of everyday music listening practices (Madsen, Clifford, and John Geringer. 2001. “A Focus of Attention Model for Meaningful Listening.” Bulletin of the Council for Research in Music Education 1 (147): 103–108) The US music appreciation movement of the early twentieth century provides a window into the development of this state of affairs. Early on, movement advocates sacralized the music of the European classical tradition, hailing it intellectually, morally, and spiritually superior to other types of music – call this the ‘stylistic hierarchy.’ Later, textbook authors began sacralizing listener engagements instead of the music itself, e.g. ‘concert/attentive listening’ was deemed superior to ‘everyday/background listening.’ The rhetoric of the new ‘engagement hierarchy’ allowed authors to abandon explicit claims of European classical music's superiority. However, I argue that the engagement hierarchy actually maintains the superiority of the tradition and enables unwitting music educators to maintain its superiority even today. A complete de-sacralization of the European tradition thus requires music education professionals to dismantle both the ‘stylistic hierarchy’ and the ‘engagement hierarchy.’ I propose the incorporation of musical hermeneutics into the music classroom as one way to do so.</t>
  </si>
  <si>
    <t>College Teaching</t>
  </si>
  <si>
    <t>When student end-of-course ratings are not commensurate with instructor skill and effort, one possible reason may be that students question the instructor's authority. It is proposed here that such doubts about authority are reinforced by specific instructor behaviors. This pilot study attempts to identify these behaviors in the interest of reducing their occurrence in the classroom. In order to control for identity characteristics (e.g., gender, race, sexual orientation), which can also lead to doubts about authority, this study is limited to white females. Using the constant comparative method, videotapes of four instructors from different disciplines were analyzed. Twenty behaviors were identified and classified into four categories: voice and diction, body language, focus of attention, and classroom management. These were compiled into a rubric—the Authority Observation Rubric—which can be used to identify teacher behaviors that affect classroom authority. This article includes a review of the literature, the methods used to develop the tool, the rubric itself, and a discussion of the findings and implications.</t>
  </si>
  <si>
    <t>This study was designed to investigate patterns of music listening among music and nonmusic majors regarding four primary constituent elements of music. Specifically, the research was designed to determine whether listeners demonstrate consistent focused listening patterns to the elements of rhythm, dynamics, timbre, and melody across excerpts intentionally chosen for salience of the above elements and whether musicians differ from nonmusicians in listening patterns. Subjects (N= 120) consisted of 60 musicians and 60 nonmusicians. All subjects listened to 10 orchestral excerpts and manipulated a Continuous Response Digital Interface (CRDI) indicating their ongoing focus of attention to the above elements including an additional category of "Everything." Data consisted of cumulative seconds spent in each of the elements that subjects identified as their focus of attention. Results indicated that musicians do, indeed, attend to listening significantly differently than nonmusicians. Musicians spend most of their time attending to melody, then rhythm and dynamics and lastly timbre. Nonmusicians spend most of their time focusing on dynamics, then melody, then timbre, then the classification of "Everything" with a very low percentage of seconds focused on rhythm. Additional applications of the CRDI as a useful and reliable nonverbal measuring device are discussed.</t>
  </si>
  <si>
    <t>Transportation Research Part F: Traffic Psychology and Behaviour</t>
  </si>
  <si>
    <t>Driving is an intricate task where different demands compete for the driver’s attention. Current interface designs present novel multi-modal interactions that extend beyond traditional visual-manual modalities. These new interaction paradigms have given rise to additional subtask elements which call upon varying degrees of cognitive, auditory, vocal, visual, and manual resources. The draw on a larger number of resources has made demand assessment and optimization challenging. How these elements impact the driver’s visual behavior may provide insight into the degree to which a vehicle’s user interface influences attentional focus. This report addresses this question by approaching the problem from a computationally predictive perspective. Data were drawn from two studies that captured visual behaviors of drivers during a series of radio tuning tasks using a traditional manual interface and a multi-modal voice enabled interface during highway driving. Manual annotations of glance times and targets were compiled for each task period and then used to train a predictive model. A statistical machine learning approach (Hidden Markov Model) showed that manual radio tuning, voice-based radio tuning, and “just driving” behaviors result in fundamentally and predictably different strategies of visual attention allocation. We report classification accuracies of over 95% for detecting the correct task modality within a 3 class classification framework, extending prior work to show that time series of glance allocations contain highly descriptive information that generalizes well across drivers of different ages, genders, and driving experience. Results suggest that differences in glance allocation strategies serve as an effective evaluator of the visual demand of a vehicle interface, providing an objective methodology for demonstrating that voice-based technologies allow drivers to maintain a broader distribution of visual attention than the traditional manual interface.</t>
  </si>
  <si>
    <t>Presence: Teleoperators and Virtual Environments</t>
  </si>
  <si>
    <t>The present study aimed at testing the general assumption that virtual reality can enhance the experience of exercising. More specifically, we tested the effects of sensory input (music and video feedback) during physical training on performance, enjoyment, and attentional focus by means of a computerized ergometer coupled with VR software. Twelve university students participated in the study. The experimental procedure consisted in a 2 × 3 × 4 mixed design, with two types of feedback (video feedback vs. video feedback and music), three course phases (e.g., flat, uphill, and downhill) and four sessions (task repetition). The virtual feedback was a video film of the course that participants had to complete. Video display speed was proportional to the participant's pedaling speed. Force feedback, applied to the real bicycle wheel, was proportional to the instantaneous course slope. The results showed a positive effect of task repetition on participants' performance only when video feedback was associated with listening to music. In an attempt to objectively assess attentional focus, we analyzed participants' gaze orientation. Gaze analysis showed a reduction in the time spent gazing at video feedback across sessions. Associating video feedback with freely chosen music led to a differential use of video feedback as a function of exercise intensity. Finally, sensory stimulation appeared to have a dissociative role on participants' attentional focus during exercise, but adding music listening to video feedback appears to be necessary to maintain (long term) the participants' commitment to the task. The results are discussed in terms of the functional status of sensory stimulation during exercise, and its interactions with exercise intensity, participants' performance, and attentional focus. They also suggest that gaze analysis is one promising way to access attention allocation and its relationships with performance.</t>
  </si>
  <si>
    <t>Psychology of Music</t>
  </si>
  <si>
    <t>This is a study of selected aspects of the music culture of Polish adolescents who learn music at high school. It was assumed that the following factors form the foundation of music culture: positive motivation, interest, the understanding of music, and the experience of values relating to music. Music culture also requires some level of music information to facilitate the development of the capacity to experience music, and some level of activity in which musical interests are actualized. Three problems were studied: the sources of adolescents’ music culture, the functions of music in their lives, and their education. Two aspects of education were the focus of attention: conditions and achievements. It was assumed that music culture is an important goal of aesthetic education in adolescence.</t>
  </si>
  <si>
    <t>May-08</t>
  </si>
  <si>
    <t>UPDATE: Applications of Research in Music Education</t>
  </si>
  <si>
    <t>This study is a replication and extension of a previous study to investigate the effect of musical complexity on non_x0002_musicians’ focus of attention to melody or harmony. The research questions addressed were as follows: (a) Is there a difference in focus of attention among levels of melodic complexity and harmonic complexity? (b) Is there a signifi_x0002_cant difference in focus of attention between melodic complexity and harmonic complexity? (c) Is there a significant difference between focus of attention responses and perceived focus of attention to melody or harmony? Participants (N = 126) were drawn from university nonmusic majors attending a large, comprehensive university in the Midwest. The music complexity variable consisted of four levels of melodic complexity and four levels of harmonic complexity each paired for a total of 16 possible combinations. Participants indicated their overall perceived focus of attention for melody and harmony. Significant differences were found for demonstrated focus of attention and perceived focus of attention. Overall, data showed that nonmusicians tend to focus attention on melodic elements. Implications for the findings and further research are discussed.</t>
  </si>
  <si>
    <t>Oct-16</t>
  </si>
  <si>
    <t>International Journal of Exercise Science</t>
  </si>
  <si>
    <t>This study investigated the influence of music on the rating of perceived exertion (RPE) and attentional focus during walking at a self-selected pace. Fifteen overweight and obese women volunteered to participate in the study. They underwent four sessions: the first for incremental maximal test and anthropometric measurement followed by three experimental sessions. After the first session, they were exposed to three 30-minute walking sessions at a self-selected pace in a counterbalanced order: fast-tempo music (FT), medium-tempo music (MT) and no-music control (NM). Borg’s RPE Scale and an Attentional Focus Questionnaire were used to measure the perceptual response and attentional focus, respectively. Results showed that the RPE was higher in the no-music control than in the medium-tempo music (12.05 ± 0.6 vs. 10.5 ± 0.5). Furthermore, dissociative attentional focus was greater for both conditions with music in comparison with the no-music control (NM= 39.0 ± 4.1; MT= 48.4 ± 4.1 and FT= 47.9 ± 4.5). The results indicated that the use of music during walking can modulate attentional focus, increasing dissociative thought, and medium-tempo music can reduce the RPE.</t>
  </si>
  <si>
    <t>Oct-05</t>
  </si>
  <si>
    <t>The purpose of this study was to investigate the relationships between music training and musical complexity and focus of attention to melody or harmony. Participants (N= 192) were divided into four groups: university jazz majors (n= 64), other university music majors (n= 64), high school instrumentalists (n= 32), and junior high instrumentalists (n= 32). The musical complexity variable consisted of four levels of melodic complexity and four levels of harmonic complexity each paired for a total of 16 possible combinations all heard by each participant. Each trial consisted of a melodic complexity/harmonic complexity pairing performed by the same performer on jazz piano. Subjects indicated their overall perceived focus of attention for melody or harmony either during or immediately after they listened. A four-factor ANOVA was conducted with two between-subjects factors (order and music-training groups) and two within-subjects factors (melodic complexity and harmonic complexity). Significant differences were found for focus of attention for both melodic complexity and harmonic complexity. Significant interactions occurred between music training and focus of attention. Overall, data showed that as music training increases, so does harmonic focus of attention.</t>
  </si>
  <si>
    <t>Medical Problems of Performing Artists</t>
  </si>
  <si>
    <t>Musicians are trained to attend to aural and visual senses, to the detriment of kinesthetic awareness, which often results in unnecessary muscle tension and narrowed attentional focus. The Alexander technique (AT) addresses these concerns by approaching action using a process of whole-body consciousness. Incorporation of AT concepts into skill practice may reduce static tension in playing and result in both prevention of injury and improved quality of performance, but objective evidence of these effects is lacking. This pilot feasibility study was designed to determine if muscle activation, movement kinematics, musical performance, and qualitative self-assessment over the course of a 10- week AT intervention are viable means to assess the efficacy of AT in violinists/ violists. Two groups of collegiate violinists and violists participated: Group A (n=4) participated in weekly 1-hour group AT lessons and kept a personal journal of their progress. Group B (n=3) received no AT lessons. Pre- and post tests included muscle activation recorded using electromyography (EMG) and movement kinematics recorded via motion tracking as musicians played a scale and a Kreutzer étude. Performance was also video-recorded and evaluated by an expert for quality and kinesthetic awareness. The results suggest that the measures and intervention employed could, with some adaptation, be a viable means of determining the potential benefits of AT training.</t>
  </si>
  <si>
    <t>This study examined the effects of virtual reality immersion with audio on eye contact, directional focus and focus of attention for novice wind band conductors. Participants (N = 34) included a control group (n = 12) and two virtual reality groups with (n = 10) and without (n = 12) head tracking. Participants completed conducting/score study sessions twice a week for four weeks. Individual videotaped conducting sessions of a live ensemble before and after treatment served as pre and posttest measures. No significant (p &gt; 0.05) changes due to virtual reality immersion were found. Further analyses with a larger dataset (N = 68) showed those working with audio (n = 34) significantly increased (p &lt; 0.05) eye contact for the fast portion of the musical selection. Findings indicate (a) a sense of reality is created during virtual reality immersion and (b) the use of sound during score study may be beneficial for increasing conductor eye contact.</t>
  </si>
  <si>
    <t>Contributions to Music Education</t>
  </si>
  <si>
    <t>The purpose of this study was to investigate the possible effects of choral voice-part training/experience and music complexity on focus of attention to melody or harmony. Participants (N = 150) were members of auditioned university choral ensembles divided by voice-part (sopranos, n = 44; altos, n = 33; tenors, n = 35; basses, n = 38). The music complexity variable consisted of four levels of melodic complexity and four levels of harmonic complexity each paired for a total of 16 possible combinations performed on solo jazz piano. An ANOVA with one between-subjects factor (voice-part) and two within-subjects factors (melodic complexity and harmonic complexity) showed significant differences between music training and focus of attention. Overall, data analysis showed that voice-part training/experience may effect focus of attention indicating that sopranos tended to listen to melodic elements more so than the other voice-parts.</t>
  </si>
  <si>
    <t>Detriments to performance under pressure are common in many performance settings, from public speaking to skilled sports or music performances. In the last few decades, sports scientists have suggested that the quality and accuracy of movements can depend on what the performer attends to while executing the action, with an external focus of attention directed at the effects of the movement on the environment resulting in better performance than an internal focus, where attention is directed at the performer’s own body movements. Here we investigated the effects of attention focus instruction on the accuracy of piano performance. Amateur pianists were asked to practice a set piano piece for 7 days and then perform it to the experimenter under different performance instructions (no instruction, internal focus, external focus). An external focus of attention resulted in more accurate performance compared to an internal focus instruction, as evaluated by the difference in the number of note pitch errors and note corrections between the two conditions. Importantly, the advantage of an external over internal focus did not depend on pianistic expertise in our sample. Our research supports the idea that an external attention focus can improve music performance and should be considered in music teaching practice.</t>
  </si>
  <si>
    <t>The constrained action hypothesis states that focusing attention on action outcomes rather than body movement improves motor performance. Dexterity of motor control is key to successful music performance, making this a highly relevant topic to music education. We investigated effects of focus of attention (FOA) on motor skill performance and EMG muscle activity in a violin bowing task among experienced and novice upper strings players. Following a pedagogically informed exercise, participants attempted to produce single oscillations of the string at a time under three FOA: internal (on arm movement), external (on sound produced), and somatic (on string resistance). Experienced players’ number of bow slips was significantly reduced under somatic focus relative to internal, although number of successful oscillations was not affected. Triceps electromyographic activity was also significantly lower in somatic compared to internal foci for both expertise groups, consistent with physiological understandings of FOA effects. Participants’ reported thoughts during the experiment provided insight into whether aspects of constrained action may be evident in performers’ conscious thinking. These results provide novel support for the constrained action hypothesis in violin bow control, suggesting a somatic FOA as a promising performance-enhancing strategy for bowed string technique.</t>
  </si>
  <si>
    <t>Physiology &amp; Behaviour</t>
  </si>
  <si>
    <t>The present study sought to further understanding of the brain mechanisms that underlie the effects of music on perceptual, affective, and visceral responses during whole-body modes of exercise. Eighteen participants were administered light-to-moderate intensity bouts of cycle ergometer exercise. Each exercise bout was of 12-min duration (warm-up [3 min], exercise [6 min], and warm-down [3 min]). Portable techniques were used to monitor the electrical activity in the brain, heart, and muscle during the administration of three conditions: music, audiobook, and control. Conditions were randomized and counterbalanced to prevent any influence of systematic order on the dependent variables. Oscillatory potentials at the Cz electrode site were used to further understanding of time–frequency changes influenced by voluntary control of movements. Spectral coherence analysis between Cz and frontal, frontal-central, central, central-parietal, and parietal electrode sites was also calculated. Perceptual and affective measures were taken at five timepoints during the exercise bout. Results indicated that music reallocated participants' attentional focus toward auditory pathways and reduced perceived exertion. The music also inhibited alpha resynchronization at the Cz electrode site and reduced the spectral coherence values at Cz–C4 and Cz–Fz. The reduced focal awareness induced by music led to a more autonomous control of cycle movements performed at light-to-moderate-intensities. Processing of interoceptive sensory cues appears to upmodulate fatigue-related sensations, increase the connectivity in the frontal and central regions of the brain, and is associated with neural resynchronization to sustain the imposed exercise intensity.</t>
  </si>
  <si>
    <t>Journal of Music Teacher Education</t>
  </si>
  <si>
    <t>We investigated whether camera placement affects peer teachers’ focus of attention during reflection. Preservice music teachers (N = 14) reflected on peer teaching videos that had been recorded simultaneously from a head-mounted camera and a tripod_x0002_mounted camera at the back of the classroom. Participants completed the teaching reflection cycle twice, providing their observation comments in response to open_x0002_ended prompts. Responses were coded, with a single sentence as the unit of analysis, and a three-way repeated measures analysis of variance (ANOVA) revealed a significant difference in comment frequencies according to comment type (student-focused or teacher-focused) but not according to camera placement or trial. Our results corroborate previous research indicating that undergraduate peer teachers focus more on themselves than on their peers, and suggest that placing the camera in a position that shows the students, rather than the teacher, does not seem to affect this tendency. We discuss the implications for peer teaching experiences in teacher education courses.</t>
  </si>
  <si>
    <t>The purpose of this study was to examine the effects of focus of attention instructions (i.e. focus on the solo, accompaniment, or collaboration) on listeners’ performance evaluations. Participants (N= 159) were inservice band directors who listened to and evaluated the accuracy and expressivity of four excerpts of Haydn’s Concerto for Trumpet in E-Flat Major, which we created by synchronizing recordings of good and bad performances of a trumpet soloist with good and bad performances of a piano accompaniment. Results indicated a significant main effect for focus-of-attention instructions group, indicating that listeners’ ratings were affected by the focus-of-attention instructions they received. However, we also found a significant three-way interaction among solo, accompaniment, and group, which signified that the effects of focus-of-attention instructions varied according to both solo and accompaniment conditions. Asking adjudicators to focus their evaluations on the collaborative performance of a soloist and pianist may result in different performance ratings than when asked to rate the soloist or pianist only. Implications for music educators and solo and ensemble event organizers are discussed.</t>
  </si>
  <si>
    <t>Mar-19</t>
  </si>
  <si>
    <t>This study tested the effect of the motor learning paradigm of internal and external focus of attention (FOA) with middle school band students. A total of 56 second-year band students (woodwinds n = 28; valved brass n = 18; trombones n = 10) practiced isochronous, alternating pitch patterns (e.g., eighth notes C–A–C–A–C–A–C) in three conditions: control (no FOA), internal (“think about your fingers”), and external (“think about your sound”). At retention testing approximately 24 hr later, students played each stimulus three times with no directed FOA. Performance trials were scored for the average duration of each pitch per trial, or evenness. No significant differences were found between conditions (control, internal, external) on Day 1 or Day 2 (p &gt; .05). Likewise, no significant differences were found within instrument groups from Day 1 to Day 2 (p &gt; .05). When evenness scores were examined at the level of the individual student, more woodwind and valved brass players benefited from the internal (fingers) FOA than from control or external conditions. Individual differences among trombone players were less pronounced, slightly favoring the external (sound) condition. Music teachers should consider implementing both internal and external FOAs with their beginning wind students.</t>
  </si>
  <si>
    <t>Motor performance in familiar tasks is often advantaged when performers focus on the effects of their movements rather than on the movements themselves. But, this phenomenon has yet to be studied systematically in the context of vocal production. I evaluated 20 trained singers’ vocal tone as they varied their focus of attention. Each participant performed a short vocalise, a phrase of “My Country ’Tis of Thee,” and a prepared solo piece under six different conditions in which they focused attention on either keeping the vibrato steady, the position of their soft palate, directing their sound to points in the room at three different distances from the singer, or imagining “filling the room” with sound. Each session began with singers performing with no focus instructions, which served as a baseline for comparison. Expert listeners rated all performances on seven variables. Multivariate analyses of variance (MANOVA) revealed significant effects for the evaluation variables of ring and overall tone quality in all singing tasks. Ratings were higher for ring and overall tone quality when the focus of attention moved farther from the singer.</t>
  </si>
  <si>
    <t>Journal of the American Medical Association (JAMA)</t>
  </si>
  <si>
    <t>Importance: Music therapy may facilitate skills in areas affected by autism spectrum disorder (ASD), such as social interaction and communication. Objective: To evaluate effects of improvisational music therapy on generalized social communication skills of children with ASD. Design, Setting, and Participants: Assessor-blinded, randomized clinical trial, conducted in 9 countries and enrolling children aged 4 to 7 years with ASD. Children were recruited from November 2011 to November 2015, with follow-up between January 2012 and November 2016. Interventions: Enhanced standard care (n = 182) vs enhanced standard care plus improvisational music therapy (n = 182), allocated in a 1:1 ratio. Enhanced standard care consisted of usual care as locally available plus parent counseling to discuss parents’ concerns and provide information about ASD. In improvisational music therapy, trained music therapists sang or played music with each child, attuned and adapted to the child’s focus of attention, to help children develop affect sharing and joint attention.
Main Outcomes and Measures: The primary outcome was symptom severity over 5 months, based on the Autism Diagnostic Observation Schedule (ADOS), social affect domain (range, 0-27; higher scores indicate greater severity; minimal clinically important difference, 1). Prespecified secondary outcomes included parent-rated social responsiveness. All outcomes were also assessed at 2 and 12 months. Results: Among 364 participants randomized (mean age, 5.4 years; 83% boys), 314 (86%) completed the primary end point and 290 (80%) completed the last end point. Over 5 months, participants assigned to music therapy received a median of 19 music therapy, 3 parent counseling, and 36 other therapy sessions, compared with 3 parent counseling and 45 other therapy sessions for those assigned to enhanced standard care. From baseline to 5 months, mean ADOS social affect scores estimated by linear mixed-effects models decreased from 14.08 to 13.23 in the music therapy group and from 13.49 to 12.58 in the standard care group (mean difference, 0.06 [95% CI, −0.70 to 0.81]; P = .88), with no significant difference in improvement. Of 20 exploratory secondary outcomes, 17 showed no significant difference. Conclusions and Relevance: Among children with autism spectrum disorder, improvisational music therapy, compared with enhanced standard care, resulted in no significant difference in symptom severity based on the ADOS social affect domain over 5 months. These findings do not support the use of improvisational music therapy for symptom reduction in children with autism spectrum disorder.</t>
  </si>
  <si>
    <t>Journal of Reseach in Music Education</t>
  </si>
  <si>
    <t>The purpose of this study was to investigate the effects of internal versus external focus of attention during novice teachers’ instructional preparation on their subsequent rehearsal behaviors. Thirty-two undergraduate instrumental music education students led bands in a series of three, 6-minute rehearsals on their assigned excerpt. Prior to these rehearsals, participants engaged in condition-specific score study and rehearsal preparation activities. Internal group (n = 16) participants’ preparation related to knowledge of the score, whereas external group (n = 16) participants focused their preparations on observable rehearsal behaviors with a minimal amount of time devoted to score study. We systematically analyzed video recordings of these rehearsals, calculating rates per minute of teacher verbalizations across several performance and teaching variables. We found that compared to the internal group, the external group exhibited higher rates of positive/specific feedback, conducted more frequent and briefer performance segments, and more often asked for the ensemble to start without providing a directive. The internal group mentioned ensemble balance in their rehearsals more frequently than did the external group, and their verbalizations reflected greater concern for Tone Quality. A panel of independent evaluators viewed all 96 video recordings of the rehearsals (presented to them without sound) and rated the clarity and the expression of participants’ conducting. We found a significant time by condition interaction for Expression, with scores for the external group increasing over time and scores for the internal group decreasing. We suggest that these results reflect the distinct and complementary benefits of each of these preparation methods for novice music teachers.</t>
  </si>
  <si>
    <t>May-14</t>
  </si>
  <si>
    <t>The purpose of this study was to investigate the effects of internal and external focus of attention on novices’ rehearsal evaluations. Thirty-two undergraduate instrumental music education students led bands in a series of three 6-minute rehearsals on their assigned excerpt. Prior to these rehearsals, participants were led in score study and rehearsal preparation activities. Internal group (n = 16) participants’ preparation related to knowledge of the score, whereas external group (n = 16) participants focused their preparations on observable rehearsal behaviors with a minimal amount of time devoted to score study. No significant differences were found between conditions for any of several dependent measures, including participants’ self-evaluation of their teaching, participants’ evaluation of ensemble performance, ensemble members’ evaluations of conductor rehearsal effectiveness and of conductor score knowledge, and independent audio evaluation of the final ensemble performance run-through. Results of repeated-measures analyses did indicate significant improvements in participants’ and ensemble members’ evaluations, for both experimental groups, between the first rehearsal and the second and third rehearsals. Both methods may have helped novice conductors prepare to rehearse, but their direct experience in working with ensembles may have been comparatively more informative in preparing them for future rehearsals.</t>
  </si>
  <si>
    <t>Psychomusicology: Music, Mind, and Brain</t>
  </si>
  <si>
    <t>The purpose of this study was to examine the motor learning construct of focus of attention in the context of playing a woodwind instrument. In an internal focus condition, a musician attends to a physical part of the body; in an external focus condition, a musician attends to an aspect of performance not attached to the body, such as the performance outcome of sound. Novice (n = 15) and experienced (n = 15) college woodwind players played 120 trials of alternating note sequences on an MIDI wind controller during a 2-day protocol. Twenty practice trials were performed for each of the following conditions: control (no focus of attention), internal (fingers), near-external (keys), and far-external (sound). Each focus condition was followed by 5 retention and 5 transfer trials. On Day 2, 5 retention and 5 transfer trials were performed in each condition. Trials were scored for pitch accuracy, evenness, and volume. On Day 1, the transfer task was performed more evenly and accurately by the novices, and more accurately by the experienced players, compared to the practice task (p &lt; .05). This may reflect the difference in fingering sequence between the 2 tasks. On Day 2, a trend was found for both participant groups playing more pitch errors as the focus of attention became more distal, although this result was not significant. Volume was most consistent for the experienced players in the internal focus condition, whereas this condition was least effective for novice players.</t>
  </si>
  <si>
    <t>The Journal of General Psychology</t>
  </si>
  <si>
    <t>The effectiveness of various mental practice regimens in music performance was compared. Guitarists and vocalists who were college-level music majors learned short musical excerpts under four conditions: (a) continuous physical practice; (b) mental practice alternating with physical practice; (c) mental practice with a modeled recording of the music alternating with physical practice; and (d) a motivational control activity alternating with physical practice. Performances with the score and by memory were rated on various musical dimensions. Mental practice with a model resulted in superior performance on a number of dimensions for vocalists and on tonal quality and memory coding for guitarists. For guitarists, mental practice (without a model) and continuous physical practice also produced greater pitch accuracy than the control condition did. It was concluded that mental practice may facilitate cognitive coding and help to create optimal levels of attentional focus and arousal.</t>
  </si>
  <si>
    <t>Mar-17</t>
  </si>
  <si>
    <t>Journal of Sport and Health Science</t>
  </si>
  <si>
    <t>Background: Dissociative attentional stimuli (e.g., music, video) are effective in decreasing ratings of perceived exertion (RPE) during low-to-moderate intensity exercise, but have inconsistent results during exercise at higher intensity. The purpose of this study was to assess attentional focus and RPE during high-intensity exercise as a function of being exposed to music, video, both (music and video), or a no-treatment control condition. Methods: During the first session, healthy men (n = 15) completed a maximal fitness test to determine the workload necessary for high-intensity exercise (operationalized as 125% ventilatory threshold) to be performed during subsequent sessions. On 4 subsequent days, they completed 20 min of high-intensity exercise in a no-treatment control condition or while listening to music, watching a video, or both. Attentional focus, RPE, heart rate, and distance covered were measured every 4 min during the exercise. Results: Music and video in combination resulted in significantly lower RPE across time (partial η2 = 0.36) and the size of the effect increased over time (partial η2 = 0.14). Additionally, music and video in combination resulted in a significantly more dissociative focus than the other conditions (partial η2 = 0.29). Conclusion: Music and video in combination may result in lower perceived exertion during high-intensity exercise when compared to music or video in isolation. Future research will be necessary to test if reductions in perceived exertion in response to dissociative attentional stimuli have implications for exercise adherence.</t>
  </si>
  <si>
    <t>The purpose of this study was to examine the effects of two pre-tuning vocalization behaviors (humming and singing) on the tuning accuracy of woodwind and brass instrumentalists. Undergraduate collegiate musicians (N = 72) performed a sustained stimulus pitch (concert B-flat) while engaging in one of the two conditions or the control condition (silence). We also explored the relationships between participants’ tuning accuracy and their tuning confidence, examined the reasons instrumentalists provided for their pre-tuning vocalization preferences, and compared their most accurate performance condition with the condition they perceived to result in their most accurate tuning. Although participants performed with better tuning accuracy in the singing condition than the humming and silence conditions, these differences were not significant. Correlation analyses examining relationships between participants’ tuning accuracy and their tuning confidence in each condition yielded mostly weak and nonsignificant results. Participants reported internalization of pitch, physical response, and focus of attention issues most frequently when asked why they preferred a particular tuning condition.</t>
  </si>
  <si>
    <t>Science &amp; Sports</t>
  </si>
  <si>
    <t>Objective: The purpose of this study was to analyze the effects of self-selected and randomly selected music on perceptual and performance responses during a sprint interval training (SIT) session. Equipment and Methods: 16 physically active males (M age = 27.0, SD = 3.9 years; M body mass = 78.1, SD = 9.6 kg; M height = 1.77, SD = 0.05 meters) performed a low-volume SIT session composed by 8 × 15s all-out bouts against a fixed load of 9% of body mass interspersed by 120s of passive recovery under three conditions: self-selected music (high-tempo subject's favorite music), randomly selected music (playlist from an online streaming music platform) and no-music. Affective responses, perceived exertion, and power output were measured throughout the protocols. Enjoyment and attentional focus were measured after the exercise sessions. Results: Perceived exertion and affective responses did not differ between conditions; however, a main effect of time was detected for both variables, with perceived exertion increasing throughout protocols and affective responses decreasing (P &lt; 0.001; for all comparisons). Attentional focus during recovery differed between conditions, with lower values in no-music (39 ± 26 a.u.) when compared to self-selected (65 ± 29 a.u.; P = 0.016) and randomly selected (63 ± 24 a.u.; P = 0.049). Power output measures did not differ between conditions, however, a main effect of time was observed for all measures (P &lt; 0.001). Enjoyment was not affected by conditions and no interactions were detected for any of the measurements (P &gt; 0.05 for all comparisons). Conclusion: Music does not seem to promote effects on performance, perceived exertion, affective responses and enjoyment during an SIT session, however, listen to music during the recovery moments can improve the recovery status immediately before the next bout.</t>
  </si>
  <si>
    <t>Contemporary Music Review</t>
  </si>
  <si>
    <t>The focus of attention of this paper is a music notation application, the Expressive Notation Package or ENP, conceived by Mika Kuuskankare. We explore some important design issues, through examples dealing with user interface design, music representation, and semantics. Our applications relate closely to computer-assisted composition. In this paper we deal particularly with contemporary music notation. The notational examples, all of which are based on real contemporary scores, attempt to illustrate several important, and at times unusual, design decisions. All of these scores share a common underlying representation, a hierarchical model for music representation that aims for the combination of representational simplicity, notational flexibility, and extensibility. The ENP system aims to let composers make their own aesthetic decisions—including decisions affecting music notation.</t>
  </si>
  <si>
    <t>Capter in a book: States of Consciousness</t>
  </si>
  <si>
    <t>Music has been used since ancient times in healing rituals. It has been played for people to induce altered states of consciousness (ASC), which change the focus of attention, mood, and thoughts about the world and the self. Music and altered states are connected in various ways concerning context, personal set, socio-ecological setting, and cultural beliefs. Discussion is ongoing as to whether music itself induces the changes via a “trance mechanism” or whether the setting and rituals connected to music are responsible for the induction of ASC. The authors conducted an explorative attempt to represent interdependencies of set and setting, sound and trance through electrophysiological correlation in the topographic spontaneous EEG. They opted for a sound trance induction with the sound of a body monochord (a bed-like stringed instrument producing a droning sound) in the context of a group ritual. In comparison with uninfluenced rest, they found individual changes in spontaneous EEG. Trance reactions to sound were seemingly more determined by the person’s susceptibility to hypnosis as measured by the Phenomenology of Consciousness Inventory than by sound alone.</t>
  </si>
  <si>
    <t>Voice and Speech Review</t>
  </si>
  <si>
    <t>Research conducted over the past 20 years in psychology, voice science, kinesiology, and neuroscience shows promising results in establishing the potential of breath management, attentional focus, and somatic disciplines to enhance the ability of individuals to function effectively under intense and often stressful performance circumstances. Many of these approaches have been incorporated into the training of performing artists for centuries, and among diverse cultures. Mindfulness Based Stress Reduction Techniques, and Fitzmaurice Voicework®, employ such techniques, and a study investigating their efficacy in alleviating performance anxiety and enhancing focus may provide information that will help us to further refine our actor training methods.</t>
  </si>
  <si>
    <t>Language and Speech</t>
  </si>
  <si>
    <t>Two experiments were carried out in an attempt to manipulate the voice in which children encoded a denotative domain of events. In Experiment I the direction in which the child visually scanned a picture was varied ; in Experiment II the child’s " focus of attention " was manipulated through the type of question asked of him about a picture. In general, when the acted-upon element or recipient of the action, as opposed to the actor, was presented first (Exp. I), or emphasized through question_x0002_ing (Exp. II), there tended to be an increase in the number of passive voice sentences produced.</t>
  </si>
  <si>
    <t>Dec-22</t>
  </si>
  <si>
    <t>Religions</t>
  </si>
  <si>
    <t>The flourishing society envisioned by the South African government’s National Development Plan 2030 is based on nation-building and social cohesion. With the recent civil unrests, calls for healing a nation characterised by poverty, inequality and violence through social cohesion have again been made. Community music engagement is uniquely positioned to achieve social cohesion since the discipline engages disparities of power and privilege whilst aiming to cultivate an environment of unconditional welcoming. The purpose of this theoretical framework is to explain how community music engagement can facilitate social cohesion through community music engagement. Community music engagement promotes spiritual experiences since it fosters relationships. This relational theoretical framework will be derived from a thematic analysis of the 21 chapters in the book Ritualised Belonging: Musicing and Spirituality in the South African Context and related theories. Our findings indicate that joyful musicking rituals serve as the catalyst for hope. Hope, in turn, motivates people to engage in community musicking, which requires a bodily co-presence, fosters mutual focus of attention and promotes cooperation and trust. Musickers who share values, challenges, culture, and identity experience a joyful sense of belonging. Furthermore, joy is key to spirituality since it is self-expansive, self-transcendent and other-embracing and transcends different religions. Joy moves musickers to build bonding and bridging social capital. Social capital improves individuals’ and communities’ quality of life and ultimately promotes social cohesion.</t>
  </si>
  <si>
    <t>Unpublished Dissertation</t>
  </si>
  <si>
    <t>The acquisition and refinement of complex motor skills requires that learners focus attention strategically in order to optimize performance outcomes. A considerable body of research across a variety of disciplines supports the idea that performers who focus their attention on the external effects of the body’s movements experience enhanced performance outcomes, whereas those who attend more to the movements themselves are disadvantaged. The effects of attentional focus on motor performance are explained, at least in part, by the relationship between focus of attention (FOA) and automatic motor control processes that develop with practice; automaticity allows cognitive resources to be allocated toward the processing of information related to task goals rather than the physical movements associated with the task itself. We understand little about how this phenomenon may function in the initial stages of learning complex skills, such as playing a wind instrument, when learners must attend to the discrete physical components associated with tone production in order to generate more desirable outcomes and establish proper fundamentals. In this dissertation, I report the findings of three studies designed to explore how FOA functions during ongoing instruction and self-directed practice. The first two investigations examined how experienced beginning band teachers instinctively direct students’ attention to internal (e.g., embouchure) and external (e.g., tone) components of performance. In both studies, teachers focused student attention on predominantly internal performance components, but they differed idiosyncratically in how they directed learners’ attention based on concurrent instructional goals and activities. Teachers frequently described relationships between internal and external components of performance (e.g., how embouchure manipulation affects tone), suggesting that they strategically paired physical behaviors with external effects in order to build students’ knowledge of action-outcome relationships. Finally, we examined how undergraduate music education majors enrolled in a brass methods course chose to focus their attention on internal and external elements of performance during self-directed practice on an unfamiliar brass instrument. Analysis of their practice verbalizations revealed that students with extensive training in brass performance reported focusing their attention on predominantly external elements, whereas the less experienced students described focusing on both internal and external elements relatively equally, often noting how their physical actions influenced external outcomes. Taken together, these results suggest that learning and refinement of instrumental performance skills may be optimized when learners’ attention is drawn to action-outcome relationships early in their training. Learners can recruit knowledge of these relationships when troubleshooting performance problems and think critically about how best to achieve musical goals. Classroom music teachers who explicitly verbalize the relationships between internal and external components of performance may therefore increase the efficiency with which students’ skills and independence are cultivated over the long term.</t>
  </si>
  <si>
    <t>Musicians often play under circumstances in which pressure may lead to anxiety and performance deterioration. Theories suggest that a drop in performance is due to a shift in focus of attention towards task-irrelevant information. In this study, we asked music students to report what they think and where they focus attention in three situations: when they play under pressure (Study 1; n = 81), the moment just before choking under pressure and when they try to recover after a mistake (Study 2; n = 25). Focus of attention was examined using retrospective verbal reports and point-spread distributions. Besides a notable focus on music-related information (36.9%), music students reported a considerable number of worries and disturbing thoughts (26.1%) during playing under pressure (Study 1). Just before choking, they showed even more worries and disturbing thoughts (46.4%) at the cost of music-related focus (21.1%) (Study 2), as also confirmed by the point-spread distributions. During recovery after a mistake, attention was mainly focused on music-related information (53.0%) and less on thoughts that give confidence (18.5%) and physical aspects (16.6%). It is advisable to help music students with improving their performance, for example, by attentional control training or providing training with elevated levels of anxiety.</t>
  </si>
  <si>
    <t>Although musicians often have to perform under high pressure, there is little systematic research into the foci of attention needed to maintain performance in such situations. In the current study, we asked elite musicians to report what they focus on and think about during moments of high pressure, using two retrospective methods (concept mapping and verbal reports). For concept mapping, seven expert teachers from an elite academy of music generated clusters of statements about this issue. In the verbal reports, 44 elite musicians described their thoughts and focus of attention. Concept mapping resulted in six clusters, of which “focus on physical aspects,” “thoughts that give confidence,” and “music-related focus” were shown to be the main foci of attention, together representing 85.2% of all 190 statements generated in the verbal reports. Statements regarding “music-related focus” represented 49.7% of all statements. In conclusion, to maintain a high level of performance under pressure, experienced musicians frequently focus on music-related information, physical aspects, and thoughts that give confidence. Implications and suggestions for future research are discussed.</t>
  </si>
  <si>
    <t>Dec-17</t>
  </si>
  <si>
    <t>The Journal of Neuroscience</t>
  </si>
  <si>
    <t>Auditory selective attention is vital in natural soundscapes. But it is unclear how attentional focus on the primary dimension of auditory representation—acoustic frequency—might modulate basic auditory functional topography during active listening. In contrast to visual selective attention, which is supported by motor-mediated optimization of input across saccades and pupil dilation, the primate auditory system has fewer means of differentially sampling the world. This makes spectrally-directed endogenous attention a particularly crucial aspect of auditory attention. Using a novel functional paradigm combined with quantitative MRI, we establish in male and female listeners that human frequency-band-selective attention drives activation in both myeloarchitectonically estimated auditory core, and across the majority of tonotopically mapped nonprimary auditory cortex. The attentionally driven best-frequency maps show strong concordance with sensory-driven maps in the same subjects across much of the temporal plane, with poor concordance in areas outside traditional auditory cortex. There is significantly greater activation across most of auditory cortex when best frequency is attended, versus ignored; the same regions do not show this enhancement when attending to the least-preferred frequency band. Finally, the results demonstrate that there is spatial correspondence between the degree of myelination and the strength of the tonotopic signal across a number of regions in auditory cortex. Strong frequency preferences across tonotopically mapped auditory cortex spatially correlate with R1-estimated myeloarchitecture, indicating shared functional and anatomical organization that may underlie intrinsic auditory regionalization.</t>
  </si>
  <si>
    <t>Dec-18</t>
  </si>
  <si>
    <t>Journal of Eye Movement Research</t>
  </si>
  <si>
    <t>Previous research indicates that dance expertise affects eye-movement behaviour—dance experts tend to have faster saccades and more tightly clustered fixations than novices when observing dance, suggesting that experts are able to predict movements and process choreographic information more quickly. Relating to this, the present study aimed to explore (1) the effects of expertise on eye movements (as a proxy for attentional focus and the existence of movement-dance schemas) in Indian Bharatanatyam dance, and (2) narrative dance, which is an important component of Bharatanatyam. Fixation durations, dwell times, and fixation-position dispersions were recorded for novices and experts in Bharatanatyam (N = 28) while they observed videos of narrative and non-narrative Bharatanatyam dance. Consistent with previous research, experts had shorter fixation durations and more tightly clustered fixations than novices. Tighter clustering of fixations was also found for narrative dance versus non-narrative. Our results are discussed in relation to previous dance and eye-tracking research.</t>
  </si>
  <si>
    <t>Playing music is about doing and not knowing. A musician’s art is dependent on the complex motor control that is learnt over years of practice. This research is concerned with the question: ‘What kind of focus facilitates optimal learning and performance?’ According to Gabriele Wulf, external focus – the focussing of attention on the intended effect of one’s movements has been found to be a better way to learn complex motor control than internal focus – focussing on directing the body’s movements (Wulf, 2013). The research supporting this claim, challenges the way many people are taught and the way many people practice. More knowledge on why external focus is helpful for musicians needs to be available for teachers and musicians so it can be applied in music schools and conservatoires. The aim of this research is to have a better understanding of the processes involved in the learning of motor skills for music making, and to develop and investigate tools for learning and performing music that are based on focusing on musical intention.</t>
  </si>
  <si>
    <t>Oct-17</t>
  </si>
  <si>
    <t>Procedings of ICCV Workshops</t>
  </si>
  <si>
    <t>Focused interaction occurs when co-present individuals, having mutual focus of attention, interact by establishing face-to-face engagement and direct conversation. Face-to_x0002_face engagement is often not maintained throughout the en_x0002_tirety of a focused interaction. In this paper, we present an online method for automatic classification of unconstrained egocentric (first-person perspective) videos into segments having no focused interaction, focused interaction when the camera wearer is stationary and focused interaction when the camera wearer is moving. We extract features from both audio and video data streams and perform temporal seg_x0002_mentation by using support vector machines with linear and non-linear kernels. We provide empirical evidence that fu_x0002_sion of visual face track scores, camera motion profile and audio voice activity scores is an effective combination for focused interaction classification.</t>
  </si>
  <si>
    <t>Journal of British Cinema and Television</t>
  </si>
  <si>
    <t>This article examines depictions of class-encoded agency in the English spy operative and police detective protagonists that appeared on commercial television during the late 1960s and 1970s. Its purpose is to discover connections between constructions of this agency and class-based discourses relating to what Michael Kenny (1995) has termed the ‘first New Left’ (1956–62). The focus of attention is The Sweeney's DI Jack Regan (John Thaw), the most recognisable and fluent expression of the male ‘anti-hero’ archetype in question; but in order to frame an analysis that deals with interrelationships at the level of metanarrative, the article also traces a process of genre interconnection and development. Considerations of class in series such as The Sweeney (ITV, 1975–8), Callan (ITV, 1967–72) and Special Branch (ITV, 1969–74) tend to offer meaning along the lines drawn by the likes of E. P. Thompson, Raymond Williams and Richard Hoggart, as well as other figures associated with the first New Left. The article proposes that key first New Left themes – working-class men finding ‘voice’; empiricism/theory binaries; and discourses of Americanisation and anti-Americanism – not only provide a historical/contextual lens through which to view class-encoded agency, but also constitute a mechanism through which it is expressed.</t>
  </si>
  <si>
    <t>Performing music at the highest levels involves great competitiveness. When each performance represents a major personal challenge, success is no longer solely dependent on a high level of technical mastery: the psychological aspects of the performance also have a decisive impact. The concept of flow is presented as a phenomenon associated with significant improvements in the musician’s performance and well-being. This work explores musicians’ positive experiences in performance situations and studies the factors that promote the emergence of flow during competitions. Eleven musicians, both professionals and students, were interviewed to consider ways of promoting the emergence of flow that help them to produce high-quality performances. Our analysis revealed several different factors promoting the emergence of flow: social standing, performance preparation, connection to one’s body, awareness of skills and self-confidence, intrinsic motivation, attentional focus, and transcendence. These findings enhance our understanding of the conditions influencing the emergence of flow. We consider work pathways which might facilitate the emergence of flow experiences and thus help musicians to produce high-quality performances while protecting them from the harmful effects of stress and anxiety.</t>
  </si>
  <si>
    <t>Journal of Voice</t>
  </si>
  <si>
    <t>Objective: The vast majority of motor learning studies investigating focus of attention have found that an external focus of attention (focusing on the effect of a movement) results in enhanced performance and learning, compared to an internal focus of attention (focusing on the body movement itself). The present study attempts to determine if the high incidence of internal focus of attention instruction that has been reported in the realm of athletics is replicated in voice training. Methods: Two hundred and seventy-eight singers, who were at least 18 years old and taking voice lessons, were recruited to participate in an anonymous research survey entitled “Instructions given to singers in voice lessons.” The main six questions asked singers to report phrases or instructions that their studio voice teachers gave them in regard to posture, breathing and/or support, tone clarity and/or onset of tone, space and/or resonance, articulation, and reducing tension. Results: Approximately 50.83% of the total responses were classified as inducing an external focus, 39.42% were classified as internal focus, 6.48% used a combination of both internal and external focus, and 3.27% were categorized as miscellaneous. Conclusions: The results of this study indicate that voice teachers use both external and internal attentional focus directives in the voice studio. Given the robust body of literature supporting the use of external focus, it is noteworthy that the current study found that external focus is used more often than internal focus in voice training.</t>
  </si>
  <si>
    <t>Although the effects of focus of attention (FOA) on the performance of gross motor skills are now well understood, less is known about the role of FOA in naturalistic classroom settings where learners are engaged in the ongoing acquisition and refinement of complex motor skills. The purpose of this study, the first of its kind, was to explore how music teachers focus learners’ attention on physical actions (internal focus) and on the effects of those actions (external focus). We recorded three experienced band directors teaching beginner classes (sixth graders) and completed a content analysis of video recordings to describe (a) teachers’ use of internally focused (IF) and externally focused (EF) verbalizations and (b) patterns among IF and EF verbalizations. These teachers most often directed student attention to internal aspects of performance, and they also paired IF and EF statements to clearly convey how those actions affect external outcomes. Although our descriptive multiple case study design precludes generalization, these data suggest possibilities for future studies that could explore relationships between teachers’ FOA verbalizations and skill development in music classrooms.</t>
  </si>
  <si>
    <t>To test the extent to which learners performing a simple keyboard passage would be affected by directing their focus of attention to different aspects of their movements, 16 music majors performed a brief keyboard passage under each of four focus conditions arranged in a counterbalanced design—a total of 64 experimental sessions. As they performed the test passage, participants were directed to focus their attention on either their fingers, the piano keys, the piano hammers, or the sound produced. Complete MIDI data for all responses were digitally recorded by software written specifically for this experiment. Consistent with findings obtained in tests of other physical skills, the results show that performance was most accurate and generalizable when participants focused on the effects their movements produced rather than on the movements themselves, and that the more distal the focus of attention, the more accurate the motor control.</t>
  </si>
  <si>
    <t>It is now well understood that skilled motor behavior is affected by performers' focus of attention. This effect has been demonstrated in numerous and varied motor tasks, from golf-putting to piano playing. I conducted two experiments with college-aged singers to test the extent to which trained singers' vocal tone is affected by their focus of attention while singing. In Experiment 1 (N = 11) participants sang a 3-note sequence and an excerpt of a well-learned melody under six different focus conditions. In Experiment 2 (N = 20) participants sang 3-note sequences in both high and low vocal registers, a well-learned melody, and an unpracticed, familiar melody under seven different focus conditions. Focus of attention affected participants' vocal tone in all of the singing tasks. The results of the two experiments are consistent with the results of related investigations of attentional focus in motor skill performance. Singers' tone was rated most highly and described most positively by expert listeners when singers' focused their attention on external rather than internal targets. Focusing on distal targets (i.e., targets that were far removed from the vocal mechanism) in particular was associated with high ratings and positive descriptions of vocal tone.</t>
  </si>
  <si>
    <t>In the present study, focus of attention to musical elements was investigated in an attempt to ascertain which elements are perceived as most prominent in relation to aesthetic response as demonstrated in previous work. One hundred experienced musicians listened to the last 20 minutes of Act I of Puccini's La Bohème. Fifty musicians indicated via the Continuous Response Digital Interface (CRDI) which of five musical elements (Melody, Rhythm, Timbre, Dynamics, or Everything) commanded their attention as they listened throughout the excerpt. Additionally, another 50 subjects, divided into five groups of 10 subjects each, registered their degree of attention for each specific musical element; these subjects had only one element presented on the CRDI dial with instructions to register their degree of attention to this specific element throughout the selection. Results from those subjects who tracked all elements simultaneously indicated that the highest percentage of attention throughout the entire excerpt was registered for Dynamics, followed closely by the elements Everything, Melody, Rhythm, and Timbre. For those subjects who responded to only one element, the highest degree of attentiveness was registered for Melody, followed by the elements Dynamics and Everything. Timbre was next in degree-of-attentiveness rating, and rhythm was by far the lowest. The element Melody was most closely related to aesthetic responsiveness for this Puccini excerpt.</t>
  </si>
  <si>
    <t>It is now well understood that skilled motor behavior is affected by performers’ focus of attention (Wulf, 2013). This effect has been demonstrated in numerous and varied motor tasks from golf-putting to piano playing, but there has been little systematic research devoted to this aspect of vocal pedagogy. The purpose in this study was to determine whether the vocal tone quality of experienced singers is affected by directing their attention to different aspects of their singing. 11 trained singers performed a three-note pattern on an [a] vowel and an excerpt of a well-learned melody under 6 different focus of attention conditions: they fi rst performed with no instructions, and then they were encouraged to think about (in random order) (a) positioning the soft palate, (b) keeping their vibrato steady, (c) directing their sound to the microphone 18 inches in front of them, (d) directing their sound to a music stand halfway across the room, and (e) directing their sound toward a circle, 19 feet across the room (far distance). 3 expert listeners freely described the changes in tone quality. Performance in external focus of attention conditions resulted in the most positive effects on the majority of singers in this study, especially in terms of resonance/ring. Expert listeners described singers’ tone quality most positively when singers focused their attention on external rather than internal targets. The results of this experiment are consistent with the results of related investigations of attentional focus in motor skill performance. </t>
  </si>
  <si>
    <t>Journal of Singing</t>
  </si>
  <si>
    <t>The topic of focus of attention is not a new one to the “Mindful Voice” column and is highly relevant for all who train performers. For those unfamiliar with the topic, focus of attention research is a subset of the motor learning field that attempts to answer the question: Where should performers place their attention during learning and performance? The past two decades have produced a sizable body of research in motor learning, mostly in the field of athletics, which seeks to determine the best focus of attention for optimal performance. In general, most of these studies (about 180 of them) have found that an external focus of attention (focusing on the effect of a movement) is superior, in a variety of ways, to an internal focus of attention (focusing on the body movement itself). For example, accuracy in golf performance improved when golfers were instructed to focus externally, on the movement of the golf club or on the trajectory of the ball, instead of internally on their arms or wrists. Across all skill levels and a wide variety of disciplines, external focus of attention has been shown to improve movement effectiveness, movement efficiency, and movement form. External focus also may promote automaticity and help performers to be more resistant to the negative effects of performing under pressure.</t>
  </si>
  <si>
    <t>Dec-95</t>
  </si>
  <si>
    <t>We investigated patterns of music listening among music major and nonmusic major students (N = 120). Ten instrumental music excerpts were presented that contained salient examples of rhythm, dynamics, timbre, melody, or these four elements concomitantfy. Listeners responded by indicating the relative percentages that each of the four elements and an "everything" category were heard as prominent and by rating excerpts on a 7-point dislike-like continuum. Analyses of data indicated that musicians' patterns of responses differed from those of nonmusicians. Although all listeners discriminated among the elements across the excerpts, music majors gave higher percentages to the element of timbre than did the nonmajors; whereas, nonmajors heard dynamics and melody as more salient than music majors. Both groups of subjects exhibited a high correlation (.758 for music majors and .818 for nonmajors) between excerpt preference and percentages given for melody as salient Correlations between the present data and data obtained using continuous responses (Madsen &lt;&amp; Geringer, 1990) indicated a general correspondence between the dependent measures. Elements perceived as salient were very consistent for the music majors (correlations higher than .89 except for the "everything" category of. 67) and much higher than for the nonmusic majors.</t>
  </si>
  <si>
    <t>This project represents an initial investigation into utilizing the two-dimensional Continuous Response Digital Interface (CRDI) to track listener perceptions related to the possible relationships between focus of attention to musical elements and perceived musical tension. The two-dimensional CRDI software creates an environment in which the listener can track their perceptions on two planes simultaneously. Volunteer undergraduate and graduate music majors (N = 60) listened to Mozart’s Variations (12) for Piano in C Major on ‘Ah vous dirai-je maman’, K 265 while manipulating a computer mouse. The cursor on the screen could be moved horizontally along a continuum to indicate focus of attention to either melody or harmony while simultaneously moving along a vertical axis tracking the amount of musical tension being perceived by the listener. Overall, as listeners attended more to harmony, their perception of tension appeared to increase. As they attended more to the melody, their perception of tension appeared to decrease with some exceptions that may relate to other musical elements. Further research using this technology is recommended.</t>
  </si>
  <si>
    <t>The present study investigates focus of attention to musical elements in an attempt to ascertain what elements are perceived as most salient in relationship to Haydn's Symphony #104. Additionally, individual elements are compared to aesthetic response and tension response demonstrated in previous work. One hundred subjects in the present study listened to the first movement of Haydn's "London" Symphony. Fifty musicians indicated via the Continuous Response Digital Interface (CRDI) which of five musical elements (melody, rhythm, timbre, dynamics, or everything) commanded their attention as they listened throughout the excerpt. Additionally, another 50 subjects, divided into five groups of 10 subjects each, registered their degree of attention for specific music elements (i. e., these subjects had only one of the above elements presented on the CRDI dial with instructions to register their degree of attention to this specific element throughout the selection). Results indicated that subjects did not focus on any particular element either when given a choice of elements or in tracking the degree of separate elements over time. Additionally, correlation matrices and temporal graphs indicated that no single element was closely related to tension responses. Only the element of rhythm was related to aesthetic responsiveness. The importance of continuing research regarding focus of attention is discussed in relationship to music education.</t>
  </si>
  <si>
    <t>Adaptive Behaviour</t>
  </si>
  <si>
    <t>Proponents of enactivism should be interested in exploring what notion of action best captures the type of action–perception link that the view proposes, such that it covers all the aspects in which our doings constitute and are constituted by our perceiving. This article proposes and defends the thesis that the notion of sensorimotor dependencies is insufficient to account for the reality of human perception and that the central enactive notion should be that of perceptual practices. Sensorimotor enactivism is insufficient because it has no traction on socially dependent perceptions (SDPs), which are essential to the role and significance of perception in our lives. Since the social dimension is a central desideratum in a theory of human perception, enactivism needs a notion that accounts for such an aspect. This article sketches the main features of the Wittgenstein-inspired notion of perceptual practices as the central notion to understand perception. Perception, I claim, is properly understood as woven into a type of social practices that includes food, dance, dress, and music. More specifically, perceptual practices are the enactment of culturally structured, normatively rich techniques of commerce of meaningful multi- and intermodal perceptible material. I argue that perceptual practices explain three central features of SDP: attentional focus, aspects’ salience, and modal-specific harmony-like relations.</t>
  </si>
  <si>
    <t xml:space="preserve">Augmentative and Alternative Communication </t>
  </si>
  <si>
    <t>This case study focused on skill generalization following instruction of an adolescent girl with multiple disabilities using two augmentative and alternative communication (AAC) devices: a simple pictographic display and a voice output communication aid (VOCA) with an identical display used as an overlay. An alternating treatments design was used to assess community members' response latency, focus of attention, and comprehension of requests made via the two AAC devices. Skill generalization occurred for both devices, with similar rates of efficiency. These findings underscore the importance of the use of multiple modalities and of incorporating individual preferences to enhance the communicative competence of individuals who use AAC in natural environments.</t>
  </si>
  <si>
    <t>Mulrimodal Technologies and Interaction</t>
  </si>
  <si>
    <t>In recent years, companies have been seeking communication skills from their employees. Increasingly more companies have adopted group discussions during their recruitment process to evaluate the applicants’ communication skills. However, the opportunity to improve communication skills in group discussions is limited because of the lack of partners. To solve this issue as a long-term goal, the aim of this study is to build an autonomous robot that can participate in group discussions, so that its users can repeatedly practice with it. This robot, therefore, has to perform humanlike behaviors with which the users can interact. In this study, the focus was on the generation of two of these behaviors regarding the head of the robot. One is directing its attention to either of the following targets: the other participants or the materials placed on the table. The second is to determine the timings of the robot’s nods. These generation models are considered in three situations: when the robot is speaking, when the robot is listening, and when no participant including the robot is speaking. The research question is: whether these behaviors can be generated end-to-end from and only from the features of peer participants. This work is based on a data corpus containing 2.5 h of the discussion sessions of 10 four-person groups. Multimodal features, including the attention of other participants, voice prosody, head movements, and speech turns extracted from the corpus, were used to train support vector machine models for the generation of the two behaviors. The performances of the generation models of attentional focus were in an F-measure range between 0.4 and 0.6. The nodding model had an accuracy of approximately 0.65. Both experiments were conducted in the setting of leave-one-subject-out cross validation. To measure the perceived naturalness of the generated behaviors, a subject experiment was conducted. In the experiment, the proposed models were compared. They were based on a data-driven method with two baselines: (1) a simple statistical model based on behavior frequency and (2) raw experimental data. The evaluation was based on the observation of video clips, in which one of the subjects was replaced by a robot performing head movements in the above-mentioned three conditions. The experimental results showed that there was no significant difference from original human behaviors in the data corpus and proved the effectiveness of the proposed models.</t>
  </si>
  <si>
    <t>HRB Open Research</t>
  </si>
  <si>
    <t>The coronavirus disease 2019 (COVID-19) pandemic presents unprecedented challenges to society. Behind the daily tally of deaths and cases of infection are individuals and families who are experiencing the ultimate consequence of this disease. Every aspect of our lives has been affected and these affects are amplified for those who have to cocoon and have conditions such as dementia. There is little opportunity to directly hear the experience of those ‘vulnerable adults’ who have been self-isolating for many weeks now.  This letter takes the form of a reflective conversation with a person living with dementia. Honouring the principles of public and patient involvement (PPI), it is an attempt to give voice to the experience of one of the many thousands of vulnerable people during the COVID-19 pandemic. As well as describing the effect on her daily life, Helen describes what supports would help at this time.  While the focus of attention at the moment is rightly on dealing with the effects of the virus in nursing homes, the many thousands of people living with dementia in the community should not be forgotten.</t>
  </si>
  <si>
    <t>Cognition and Emotion</t>
  </si>
  <si>
    <t>Having good moral character often involves shifting one’s focus of attention from the self to others and the world. Across three studies (N  =  605 adults), we found converging evidence that self-transcendent experiences, specifically awe and flow, enabled the expression of wisdom, as captured by wise reasoning and epistemic humility measures. Study 1 found that dispositionally awe- and flow-prone people have stronger wise reasoning and epistemic humility abilities, over and above dispositional happiness. Consistent with Study 1, Study 2 found that, across diverse recalled experiences, individuals who experienced more awe showed greater wise reasoning, and those who experienced more flow showed greater epistemic humility. In Study 3, using situated interventions, we induced awe (watching a video involving vast nature scenes) and flow (composing a song using an online music maker) and compared them with neutral and amusement experiences. Compared to these control conditions, eliciting awe and flow facilitated one’s (1) ability to address interpersonal conflicts with wise reasoning, (2) ability to acknowledge one’s epistemic gaps, and (3) willingness to improve those aspects and one’s general moral character. Altogether, these findings reveal the promising role of self-transcendent experiences in motivating people to appreciate others’ perspectives beyond one’s own.</t>
  </si>
  <si>
    <t>Aviation, Space, and Environment Medicine</t>
  </si>
  <si>
    <t>Background: Centrifuge training is an important method of improving the hypergravity tolerance of pilots, cosmonauts, and Chinese astronauts. However, the concomitants of tension or anxiety often impede training. Guided imagery (GI), a mind-body relaxation technique, provides a behavioral and cognitive means whereby individuals are able to exert control over the focus of attention. This study aims to investigate the immediate effects of GI for reducing stress in centrifuge training. Methods: There were 12 healthy young men who were randomly assigned to a GI group or music group. We measured changes in heart rate during centrifuge training, in heart rate variability before and after centrifuge training, and also evaluated relaxation and anxiety in three phases: before intervention, after intervention, and following centrifuge training. Results: The change in the pattern of anxiety was different in the two groups over the three phases. Anxiety (measured by State Anxiety Inventory) in the GI group changed from 31.7 ± 5.9 to 26.8 ± 2.6 and 27.8 ± 4.1, whereas for the music group this changed from 32.2 ± 7.6 to 31.2 ± 8.3 and 26.8 ± 6.8. During centrifuge training, the maximal HR for the GI group (101.2 ± 8.8) was lower than that of the music group (123.0 ± 19.1). In addition GI showed a decrease in low frequency (LF, 0.04-0.15 Hz) components and an increase in high frequency (HF, 0.15-0.4 Hz) components before and after centrifuge training. Conclusion: GI was capable of decreasing tension, anxiety, and sympathetic nervous system activity pre- or post-centrifugation.</t>
  </si>
  <si>
    <t>Oct-07</t>
  </si>
  <si>
    <t>Perception &amp; Psychophysics</t>
  </si>
  <si>
    <t>We investigated the effects of selective attention and musical training on the processing of harmonic expectations. In Experiment 1, participants with and without musical training were required to respond to the contour of melodies as they were presented with chord progressions that were highly expected, slightly unexpected, or extremely unexpected. Reaction time and accuracy results showed that when attention was focused on the melody, musically trained participants were still sensitive to different harmonic expectations, whereas participants with no musical training were undifferentiated across expectation conditions. In Experiment 2, participants were required to listen holistically to the entire chord progression and to rate their preference for each chord progression. Results from preference ratings showed that all the participants, with or without musical training, were sensitive to manipulations of harmonic expectations. Experiments 3 and 4 showed that changing the speed of presentation of chord progressions did not affect the pattern of results. The four experiments together highlight the importance of attentional focus in musical training, especially as it relates to the processing of harmonic expectations.</t>
  </si>
  <si>
    <t>May-04</t>
  </si>
  <si>
    <t>Reproductive Health Matters</t>
  </si>
  <si>
    <t>There are at least 83 countries where homosexuality is condemned in the criminal code; 26 of these are Muslim countries and in seven the death penalty for persons presumed guilty of homosexual acts makes sexual minorities extremely vulnerable. In spite of such obstacles, same-sex relationships do take place, even in the most repressive countries. Sometimes the very segregation of the sexes allows for intimacy between people of the same sex without it being considered abnormal. There are positive examples of same-sex relationships to be found in different Muslim cultures, e.g. in travelling theatre and musical groups and in poetry. Controversy regarding the position of Islam on homosexuality is ongoing, as the Qur'an is far from clear on the issue. There is also a strong connection between homophobic assaults by fundamentalists and those directed against women who do not “behave”. Sexuality and sexual conformity may be the focus of attention by fundamentalist forces because individual choice and autonomy, especially for women, is seen as a threat. Despite a threatening environment, sexual minorities are organising and becoming more visible in Muslim countries and communities; whether mainly political, social or religious in their motivation, these organisations all aim at breaking the isolation faced by sexual minorities.</t>
  </si>
  <si>
    <t>Proceedings of the ICMI</t>
  </si>
  <si>
    <t>Collaborative group tasks require efficient and productive verbal and non-verbal interactions among the participants. Studying such interaction patterns could help groups perform more efficiently, but the detection and measurement of human behavior is challenging since it is inherently multimodal and changes on a millisecond time frame. In this paper, we present a method to study groups performing a collaborative decision-making task using non-verbal behavioral cues. First, we present a novel algorithm to estimate the visual focus of attention (VFOA) of participants using frontal cameras. The algorithm can be used in various group settings, and performs with a state-of-the-art accuracy of 90%. Secondly, we present prosodic features for non-verbal speech analysis. These features are commonly used in speech/music classification tasks, but are rarely used in human group interaction analysis. We validate our algorithms on a multimodal dataset of 14 group meetings with 45 participants, and show that a combination of VFOA-based visual metrics and prosodic-feature-based metrics can predict emergent group leaders with 64% accuracy and dominant contributors with 86% accuracy. We also report our findings on the correlations between the non-verbal behavioral metrics with gender, emotional intelligence, and the Big 5 personality traits.</t>
  </si>
  <si>
    <t>Proceedings of the 60th Annual Meeting of the American College of Sports Medicine</t>
  </si>
  <si>
    <t>no abstract</t>
  </si>
  <si>
    <t>Purpose: We examined the effects of listening to music on time to exhaustion and psychophysiological responses during moderate-intensity exercise performed in fatigued and non-fatigued conditions. Methods: Fourteen healthy men performed moderate-intensity exercise (60% Wmax) until exhaustion under four different conditions: with and without pre-fatigue (induced by 100 drop jumps) and listening and not listening to music. Results: Time to exhaustion was lower in the fatigued than the non-fatigued condition regardless listening to music. Similarly, RPE was higher in the fatigued than the non-fatigued condition, but music had no effect. On the other hand, listening to music decreased the associative thoughts regardless of fatigue status. Heart rate was not influenced by any treatment.
Conclusion: These results suggest that listening to music changes attentional focus but is not able to reverse fatigue-derived alteration of performance.</t>
  </si>
  <si>
    <t>Music Performance Research</t>
  </si>
  <si>
    <t>In this article, we review recent research in motor learning and discuss its implications for music pedagogy. Specifically, we review factors that have been shown to have reliable effects on motor learning, including aug_x0002_mented feedback, the order of tasks (blocked versus random practice), rvational practice, the learner’s focus of attention, and self-controlled practice. The findings suggest that the effectiveness of practice in music may be enhanced if feedback is given sparingly, variable task orders and observational practice are incorporated, instructions and feedback are used to induce an ex_x0002_ternal focus of attention, and practice conditions allow for self-control.</t>
  </si>
  <si>
    <t>Computer &amp; Education</t>
  </si>
  <si>
    <t>The instructor's on-screen presence, rather than just voice, has rapidly become a popular feature in video lectures. Eye gaze and body orientation are core indicators of an instructor's attentional focus in classroom settings, but it is not well known how these factors influence learners' attention allocation and learning performance in video lectures with the on-screen presence of instructors presenting slides. This study tested the effects of the instructor's eye gaze and body orientation on attention and learning from a video lecture in a sample of 174 undergraduates. Specifically, the instructor's presence was manipulated in terms of eye gaze (direct, guided, or averted) and body orientation (frontal or lateral). Eye tracking data revealed that regardless of an instructor's body orientation, learners who viewed the video lectures with the instructor's guided gaze paid greater attention to the slides, and those who viewed the video lectures with the instructor's direct gaze paid greater attention to her face; paper-and-pencil assessments showed that learners who viewed the video lectures with guided gaze showed better retention and transfer. These results held regardless of body orientation, suggesting that an instructor's eye gaze has a stronger influence than body orientation on attention and learning from video lectures. The findings suggest that an instructor should not look directly at the camera continuously throughout the lecture, and should instead use guided gaze to draw learners' attention to the learning materials.</t>
  </si>
  <si>
    <t>Nations and Nationalisms</t>
  </si>
  <si>
    <t>By imagining their audiences, intellectuals invented and constructed the collective identities of nations and transnational communities like Europe or humankind. Four ideal types of intellectuals are outlined by describing them in their relation to politics: the intellectual as cosmopolitan ascetic; the intellectual as enlightened legislator; the intellectual as revolutionary; and the intellectual as the voice of a traumatic memory. These ideal types change over time in response to their focus of attention and their mode of communication. Because of changes in their media (from handwritten to printed books) and changes in their written language (from Latin to French and Italian, and further to vernacular languages), intellectuals were able to change views on past, present and future times. Today, they are involved in (civic) resistance but rarely in politics per se. By renewing the tension of the sacred and profane – the so-called axial-age revolution – contemporary intellectuals in Eastern Europe are decoupled from direct political power.</t>
  </si>
  <si>
    <t>Efficient perception in natural environments depends on neural interactions between voluntary processes within cognitive control, such as attention, and those that are automatic and subconscious, such as brain adaptation to predictable input (also called repetition suppression). Although both attention and adaptation have been studied separately and there is considerable knowledge of the neurobiology involved in each of these processes, how attention interacts with adaptation remains equivocal. We examined how attention interacts with visual and auditory adaptation by measuring neuroimaging effects consistent with changes in either neural gain or selectivity. Male and female human participants were scanned with functional magnetic resonance imaging (fMRI) first while they discriminated repetition of morphed faces or voices and either directed their attention to stimulus identity or spatial location. Attention to face or voice identity, while ignoring stimulus location, solely increased the gain of respectively face- or voice-sensitive cortex. The results were strikingly different in an experiment when participants attended to voice identity versus stimulus loudness. In this case, attention to voice while ignoring sound loudness increased neural selectivity. The combined results show that how attention affects adaptation depends on the level of feature-based competition, reconciling prior conflicting observations. The findings are theoretically important and are discussed in relation to neurobiological interactions between attention and different types of predictive signals.</t>
  </si>
  <si>
    <t xml:space="preserve">Psychology, Health &amp; Medicine </t>
  </si>
  <si>
    <t>In this study, we examined the effects of music on affective changes (mid- and post-exercise) and further investigated the influence of the affective changes on exercise intention. A repeated measures design incorporating counterbalancing techniques was used in the conduction of the study on 80 university students (40 female students). Participants engaged in a stationary cycling exercise at conditions of ventilatory and sub-ventilatory thresholds, and their exercise intention was measured in addition to their affect and attentional focus, mid- and post-exercise. Listening to music mid-exercise helped in improving exercise intention by producing a positive affective experience. Music was found to better predict exercise intention through affective valence in contrast to the activation dimension. Future research may investigate the effects of affective changes due to music on exercise intention and continuation at high exercise intensity exceeding ventilatory threshold (VT).</t>
  </si>
  <si>
    <t>Multimedia Systems</t>
  </si>
  <si>
    <t>Multimodal Environments (MEs) are systems capable of establishing creative, multimodal user interaction by exhibiting real-time adaptive behaviour. In a typical scenario, one or more users are immersed in an environment allowing them to communicate by means of full-body movement, singing or playing. Users get feedback from the environment in real time in terms of sound, music, visual media, and actuators, i.e. movement of semi-autonomous mobile systems including mobile scenography, on-stage robots behaving as actors or players, possibly equipped with music and multimedia output. MEs are therefore a sort of extension of augmented reality environments. From another viewpoint, an ME can be seen as a sort of prolongation of the human mind and senses. From an artificial intelligence perspective, an ME consists of a population of physical and as software agents capable of changing their reactions and their social interaction over time. For example, a gesture of the user(s) can mean different things in different situations, and can produce changes in the agents populating the ME. The paradigm adopted for movement recognition is that of a human observer of the dance, where the focus of attention changes according to the evolution of the dance itself and of the music produced. MEs are therefore agents able to observe the user, extract “gesture gestalts”, and change their state, including artificial emotions, over time. MEs open new niches of application, many still to be discovered, including music, dance, theatre, interactive arts, entertainment, interactive exhibitions and museal installations, information atelier, edutainment, training, industrial applications and cognitive rehabilitation (e.g. for autism). The environment can be a theatre, a museum, a discotheque, a school classroom, a rehabilitation centre for patients with a variety of sensory/motor and cognitive impairments, etc. The ME concept generalizes the bio-feedback methods which already have found widespread applications. The paper introduces MEs, then a flexible ME architecture, with a special focus on the modeling of the emotional component of the agents forming an ME. Description of four applications we recently developed, currently used in several real testbeds, conclude the paper.</t>
  </si>
  <si>
    <t>Across Languages and Cultures</t>
  </si>
  <si>
    <t xml:space="preserve">Investigating ideology in news features translated for two Italian media </t>
  </si>
  <si>
    <t>The paper focuses on the news backgrounder, a sub-genre which has until now received less attention in translation studies. It is a major site of the journalist’s voice and is thus deemed a fertile field for the exploration of subjectivity and ideology in translation. The paper, dealing with the language pair English–Italian, stems from an emblematic context which led to two case studies allowing for interesting comparisons. The weekly news magazine Internazionale, counting on the collaboration of freelance professional translators and the news website Italiadallestero, supported by volunteer collaboration, are the focus of attention. The two cases share the same interest, i.e., how Italy and Italians are seen through the eyes of the foreign press and both fundamentally rely on translation. Issues of subjectivity and ideology are invariably entailed and conveyed through evaluative language choices. In order to examine their meaning and effects, the paper makes use of an approach that combines a product- and a context-oriented methodology, the former grounded on a text-focused qualitative analysis within the framework of Appraisal theory (Martin and White 2005), the latter based on interviews with (some of) the agents who were actually involved in the translation process.</t>
  </si>
  <si>
    <t>Discourse Processes</t>
  </si>
  <si>
    <t>In spoken discourse, understanding irony requires the apprehension of subtle cues, such as the speaker’s tone of voice (prosody), which often reveal the speaker’s affective stance toward the listener in the context of the utterance. To shed light on the interplay of linguistic content and prosody on impressions of spoken criticisms and compliments (both literal and ironic), 40 participants rated the friendliness of the speaker in three separate conditions of attentional focus (No focus, Prosody focus, and Content focus). When the linguistic content was positive (“You are such an awesome driver!”), the perceived critical or friendly stance of the speaker was influenced predominantly by prosody. However, when the linguistic content was negative (“You are such a lousy driver!”), the speaker was always perceived as less friendly, even for ironic compliments that were meant to be teasing (i.e., positive stance). Our results highlight important asymmetries in how listeners use prosody and attend to different speech-related channels to form impressions of interpersonal stance for ironic criticisms (e.g., sarcasm) versus ironic compliments (e.g., teasing).</t>
  </si>
  <si>
    <t>May-18</t>
  </si>
  <si>
    <t>Objectives: The study aimed to investigate the effects of age, gender, level of education, experience, and class level taught on the perception of voice handicap by Kuwaiti teachers using the Arabic version of the Voice Handicap Index (VHI-Arab). The mean VHI scores of Kuwaiti teachers were compared with those of Jordanian and Emirati teachers. Methods: The study had a cross-sectional survey design. A total of 460 individuals (100 controls and 360 teachers) participated in this study and completed the paper copy of the VHI-Arab. We recruited 360 teachers, 180 males and 180 females (age range: 20–50 years), from 60 schools in 6 Kuwaiti districts. Teachers' VHI scores were compared with 100 nonteaching voice users (50 males and 50 females, with an age range of 18–42 years). Results: Female teachers scored significantly higher than male teachers in all subscales (ie, physical: P = 0.02; emotional: P = 0.007; total: P = 0.017), except for the functional subscale (P = 0.147). Elementary school teachers scored significantly higher than teachers of other levels (middle and high school) in all VHI subscales (physical: P = 0.047; emotional: P = 0.01; total: P = 0.039), except for the functional subscale (P = 0.47). The mean score of Jordanian teachers was higher than that of Kuwaiti and Emirati teachers in all VHI subscales. Conclusions: Teachers with a more favorable teaching environment scored better on the VHI. Gender differences were found in all the Arabic nationalities studied. Female teachers of the elementary level, in particular, should be the focus of attention of efforts to prevent voice damage.</t>
  </si>
  <si>
    <t>International Journal of Sports Medicine</t>
  </si>
  <si>
    <t>We examined the effects of listening to music on attentional focus, rating of perceived exertion (RPE), pacing strategy and performance during a simulated 5-km running race. 15 participants performed 2 controlled trials to establish their best baseline time, followed by 2 counterbalanced experimental trials during which they listened to music during the first (Mstart) or the last (Mfinish) 1.5 km. The mean running velocity during the first 1.5 km was significantly higher in Mstart than in the fastest control condition (p&lt;0.05), but there was no difference in velocity between conditions during the last 1.5 km (p&gt;0.05). The faster first 1.5 m in Mstart was accompanied by a reduction in associative thoughts compared with the fastest control condition. There were no significant differences in RPE between conditions (p&gt;0.05). These results suggest that listening to music at the beginning of a trial may draw the attentional focus away from internal sensations of fatigue to thoughts about the external environment. However, along with the reduction in associative thoughts and the increase in running velocity while listening to music, the RPE increased linearly and similarly under all conditions, suggesting that the change in velocity throughout the race may be to maintain the same rate of RPE increase.</t>
  </si>
  <si>
    <t>Oct-15</t>
  </si>
  <si>
    <t>Clinical Pediatrics</t>
  </si>
  <si>
    <t>A total of 100 children coming for routine immunization to pediatric outpatient department were included and were divided into experiment (n = 50) and control (n = 50) groups. Experiment group received live music therapy during immunization procedure. Control group received no intervention. The Modified Behavior Pain Scale (MBPS), 10-point pain levels, and 10-point distress levels were documented by parents. Duration of crying was recorded by investigators. Pre- and postimmunization blood pressures and heart rates of parents holding the children were also measured and recorded by investigators. Independent and paired t tests were used for analysis. All 3 domains of the Modified Behavior Pain Scale and duration of crying showed significant improvement (P &lt; .05) in the experiment group. Pain and distress levels also showed statistically nonsignificant improvement in experiment group. Blood pressure and heart rate of parents showed no difference. Music therapy could be helpful to children, parents, and health care providers by reducing discomfort of the child during pediatric immunization.</t>
  </si>
  <si>
    <t>Psychiatry</t>
  </si>
  <si>
    <t>Considerable research on the family's contribution to the psychopathology and coping of mentally ill offspring has focused on disturbed parental communication patterns, in which parents are unable to share a common focus of attention and meaning with their children. This style of communication has been referred to as communication deviance (CD - Wynne and Singer 1963). Specifically, CD refers to instances in which speakers leave ideas incomplete, use language in an odd manner, use unclear referents, contradict previously made statements with little explanation, or make unintelligible or tangential statements.</t>
  </si>
  <si>
    <t>Mar-21</t>
  </si>
  <si>
    <t>Consciousness and Cognition</t>
  </si>
  <si>
    <t>In three experiments, we investigated the behavioral consequences of being absorbed into music on performance in a concurrent task. We tested two competing hypotheses: Based on a cognitive load account, captivation of attention by the music and state absorption might slow down reactions in the decisional task. Alternatively, music could induce spontaneous motor activity, and being absorbed in music might result in a more autonomous, flow-driven behavior with quicker motor reactions. Participants performed a simple, visual, two-alternative forced-choice task while listening to popular musical excerpts. Subsequently, they rated their subjective experience using a short questionnaire. We presented music in four tempo categories (between 80 and 140 BPM) to account for a potential effect of tempo and an interaction between tempo and absorption. In Experiment 1, absorption was related to decreased reaction times (RTs) in the visual task. This effect was small, as expected in this setting, but replicable in Experiment 2. There was no effect of the music’s tempo on RTs but a tendency of mind wandering to relate to task performance. After slightly changing the study setting in Experiment 3, flow predicted decreased RTs, but absorption alone — as part of the flow construct — did not predict RTs. To sum up, we demonstrated that being absorbed in music can have the behavioral consequence of speeded manual reactions in specific task contexts, and people seem to integrate the music into an active, flow-driven and therefore enhanced performance. However, shown relations depend on task settings, and a systematic study of context is necessary to understand how induced states and their measurement contribute to the findings.</t>
  </si>
  <si>
    <t>Mar-83</t>
  </si>
  <si>
    <t>Imagination, Cognition and Personality</t>
  </si>
  <si>
    <t>The hypothesis that meditation facilitates cognitive processing of the right hemisphere (RH) and impairs processing of the left hemisphere (LH) was tested in three groups of matched subjects: long-term practitioners of Transcendental Meditation (TM), non-meditators, and novice TM practitioners who were followed for 3–5 months to identify drop-outs. A test battery of verbal, musical, and spatial tests yielded performance data for LH- and RH-mediated cognitive abilities. Interpreting the data gathered in terms of current cognitive models of memory processing, we conclude that, prior to learning TM, the successfully adherent meditator is predisposed to readily alter his/her attentional focus from a LH dominant to a RH dominant cognitive mode. A clinical implication in the assessment of this trait of absorbed attention may be valuable to therapists in choosing whether to use meditation as an adjunct to psychotherapy.</t>
  </si>
  <si>
    <t>Oct-22</t>
  </si>
  <si>
    <t xml:space="preserve">Feminist Media Studies </t>
  </si>
  <si>
    <t>Online misogyny is growing at an alarming rate, constituting a violent backlash against feminist activism for gender equality. In our paper, we analyze misogynistic discourses on Twitter generated by #MGTOW (men going their own way) using Thick Big Data. This mixed research method involved a quantitative analysis of 167,582 tweets with #MGTOW and #feminism, followed by a qualitative study of 1,000 tweets of both hashtags. Our study reveals that despite the official narrative of MGTOW as a separatist community of men “going their own way,” #MGTOW’s central goal is in fact the fight against gender equality. The quantitative and qualitative analysis of the language, sentiment, tone, referred sources, and comparisons between #MGTOW and #feminism show that #MGTOW does not simply voice a separatist approach towards women but promotes violence against women and feminism. While feminist tweets are more oriented toward the creation of common identity by referring to shared values and having an internal focus, MGTOW tweets express opposition to “others” and emphasize an “us vs. them” mentality. Our study also shows that online misogyny is something larger than its common definition as a violent anti-women expression in digital environments. It is a defense of a patriarchal system that allows men to claim gender, race, and other kinds of privileges to which they feel entitled.</t>
  </si>
  <si>
    <t>Musicae Scientiae</t>
  </si>
  <si>
    <t>In contrast to the widespread approach of the notion of “virtuosity” highlighting mechanical dexterity, I advance the view that a crucial feature of both technical virtuosity and musical expressivity is a specific ability to readily and quickly adapt the attention to various constantly changing aspects of the musical process while performing. In this sense, virtuosity can be likened to general mental capabilities such as intelligence. Based on concepts taken from performance analysis, pedagogical practice and sports science (especially from recent research of attentional control in sports), I attempt to define and discuss key features of performance virtuosity as “mental dexterity”. This includes the ability to quickly position oneself into different temporal perspectives in real time during performance; the ability to quickly shift the attentional focus, as well as to quickly modulate the depth of attention; furthermore, to promptly position oneself into different empathic perspectives, similarly to projecting oneself into another person’s position.</t>
  </si>
  <si>
    <t>This study investigated the effects of a brief mindfulness meditation induction technique on perceived attention, aesthetic response, and flow during music listening as measured by Continuous Response Digital Interface (CRDI) and questionnaire. Participants were students enrolled in music classes or ensembles at a comprehensive university in the southeastern United States (N = 132), and were randomly assigned to one of four groups: mindfulness induction paired with aesthetic response (n = 34), mindfulness induction paired with flow response (n = 35), aesthetic response (n = 32), or flow response (n = 31). Responses to questionnaire items suggests that participants experienced a subjective ‘heightening’ of attention during music listening compared to baseline in all conditions, with no specific modification attributable to the mindfulness task. However, a majority of respondents in the mindfulness groups reported that the task had modified their listening experience by increasing their ability to focus on the music without distraction. Composite CRDI graphs suggest unique response patterns between groups based on both the presence of a mindfulness task as well as the construct for focus of attention. Additionally, verbal accounts suggest phenomenological differences between flow and aesthetic responses, with each accounting for a unique type of heightened and positively valenced affective experience.</t>
  </si>
  <si>
    <t>Mar-11</t>
  </si>
  <si>
    <t>Applied Psychophysiology and Biofeedback</t>
  </si>
  <si>
    <t>An increasing number of people are having trouble staying fit and maintaining a healthy bodyweight because of lack of physical activity. Getting people to exercise is crucial. However, many struggle with developing healthy exercising habits, due to hurdles like having to leave the house and the boring character of endurance exercising. In this paper, we report on a design project that explores the use of audio to motivate and provide feedback and guidance during exercising in a home environment. We developed moBeat, a system that provides intensity-based coaching while exercising, giving real-time feedback on training pace and intensity by means of interactive music. We conducted a within-subject comparison between our moBeat system and a commercially available heart rate watch. With moBeat, we achieved a comparable success rate: our system has a significant, positive influence on intrinsic motivation and attentional focus, but we did not see significant differences with regard to either perceived exertion or effectiveness. Although promising, future research is needed.</t>
  </si>
  <si>
    <t>Journal of Sport and Exercise Psychology</t>
  </si>
  <si>
    <t>We examined independent and combined influences of asynchronous music and dominant attentional style (DAS) on psychological and psychophysical variables during exercise using mixed methods. Participants (N = 34) were grouped according to DAS and completed treadmill runs at three intensities (low, moderate, high) crossed with three music conditions (motivational, oudeterous, no-music control). State attentional focus shifted from dissociative to associative with increasing intensity and was most aligned with DAS during moderate-intensity exercise. Both music conditions facilitated dissociation at low-to-moderate intensities. At high exercise intensity, both music conditions were associated with reduced RPE among participants with an associative DAS. Dissociators reported higher RPE overall during moderate and high intensities. Psychological responses were most positive in the motivational condition, followed by oudeterous and control. Findings illustrate the relevance of individual differences in DAS as well as task intensity and duration when selecting music for exercise.</t>
  </si>
  <si>
    <t>Geometrics and Functional Analysis</t>
  </si>
  <si>
    <t>The curvature of the noncommutative torus T2θ (θ∈R∖Q) endowed with a noncommutative conformal metric has been the focus of attention of several recent works. Continuing the approach taken in the paper (Connes and Moscovici in J Am Math Soc 27:639–684, 2014) we extend the study of the curvature to twisted Dirac spectral triples constructed out of Heisenberg bimodules that implement the Morita equivalence of the C *-algebra Aθ=C(T2θ) with other toric algebras Aθ′=C(T2θ′). In the enlarged context the conformal metric on T2θ is exchanged with an arbitrary Hermitian metric on the Heisenberg (Aθ,Aθ′)-bimodule E′ for which EndAθ′(E′)=Aθ. We prove that the Ray-Singer log-determinant of the corresponding Laplacian, viewed as a functional on the space of all Hermitian metrics on E′, attains its extremum at the unique Hermitian metric whose corresponding connection has constant curvature. The gradient of the log-determinant functional gives rise to a noncommutative analogue of the Gaussian curvature. The genuinely new outcome of this paper is that the latter is shown to be independent of any Heisenberg bimodule E′ such that Aθ=EndAθ′(E′), and in this sense it is Morita invariant. To prove the above results we extend Connes’ pseudodifferential calculus to Heisenberg modules. The twisted version, which offers more flexibility even in the case of trivial coefficients, could potentially be applied to other problems in the elliptic theory on noncommutative tori. A noteworthy technical feature is that we systematize the computation of the resolvent expansion for elliptic differential operators on noncommutative tori to an extent which makes the (previously employed) computer assistance unnecessary.</t>
  </si>
  <si>
    <t>Several previous “Mindful Voice” columns have been devoted to the topic of motor learning because motor learning is fundamental to what we do as singers. Motor learning is, quite simply, how our bodies learn to do their movements. A more complex definition from the field of motor learning research is that motor learning is a process, which is inferred (rather than directly observed), that leads to permanent changes in behavior as the result of exposure or practice. As I noted in the most recent column on this subject, “controlled studies on motor learning principles in the training of voice are rare, and of the singing voice, more rare still.” In the intervening months, I have researched this statement more deeply and discovered that, to my knowledge, only two controlled studies on motor learning and the singing voice have been con ducted. During this same time period, I discovered new research in general motor learning theory that is challenging previous research in this field. Given the scant evidence on the effectiveness of motor learning principles as applied to voice training, it is time to reexamine this important topic in light of some new ideas. In this edition of “Mindful Voice,” I will explore one specific tenet of motor learning research that has become so popular it has been dubbed “The Maxim.”</t>
  </si>
  <si>
    <t>Perceptual motor learning is, quite simply, how our bodies learn to do their movements. A more complex definition from the field of perceptual motor learning research is that motor learning is a process, which is inferred (rather than directly observed), that leads to permanent changes in behavior as the result of exposure or practice. Perceptual motor learning research has its roots in psychology and kinesiol ogy and stretches back over a century. New advances in cognitive neuroscience have eroded the artificial barriers between mind and body, with some results for motor learning being that the adjective “perceptual” has been dropped and research on this topic has “exploded” recently.</t>
  </si>
  <si>
    <t>Journal of New Music Research</t>
  </si>
  <si>
    <t>Violin bowing is a specialised sound-producing action, which may be affected by psychological performance techniques. In sport, attentional focus impacts motor performance, but limited evidence for this exists in music. We investigated the effects of attentional focus on acoustical, physiological, and physical parameters of violin bowing in experienced and novice violinists. Attentional focus significantly affected spectral centroid, bow contact point consistency, shoulder muscle activity, and novices’ violin sway. Performance was most improved when focusing on tactile sensations through the bow (somatic focus), compared to sound (external focus) or arm movement (internal focus). Implications for motor performance theory and pedagogy are discussed.</t>
  </si>
  <si>
    <t>British Journal of Medical Psychology</t>
  </si>
  <si>
    <t>Non-verbal behaviour has long been a focus of attention in the psychiatric literature. Furthermore, most psychiatric hospitals make use of non-verbal therapies in their milieu programmes. These include art, music and dance therapy, and related to the latter, movement therapy. This paper represents the beginnings of an attempt to assess more scientifically the effectiveness of movement therapy. It describes the movement therapy programme on our adolescent unit, the evolution of a measuring scale and compares three groups of patients: (A) a group which had received individual therapy; (B) A group which had received group therapy; and (C) a control group. The results tend to confirm the effectiveness of movement therapy for psychotic adolescents.</t>
  </si>
  <si>
    <t>IEEE Access</t>
  </si>
  <si>
    <t>Continuous detection of social interactions from wearable sensor data streams has a range of potential applications in domains, including health and social care, security, and assistive technology. We contribute an annotated, multimodal data set capturing such interactions using video, audio, GPS, and inertial sensing. We present methods for automatic detection and temporal segmentation of focused interactions using support vector machines and recurrent neural networks with features extracted from both audio and video streams. The focused interaction occurs when the co-present individuals, having the mutual focus of attention, interact by first establishing the face-to-face engagement and direct conversation. We describe an evaluation protocol, including framewise, extended framewise, and event-based measures, and provide empirical evidence that the fusion of visual face track scores with audio voice activity scores provides an effective combination. The methods, contributed data set, and protocol together provide a benchmark for the future research on this problem.</t>
  </si>
  <si>
    <t>International Journal of Environmental Research and Public Health</t>
  </si>
  <si>
    <t>Athletes use their own perception to monitor distance and regulate their pace during exercise, avoiding premature fatigue before the endpoint. On the other hand, they may also listen to music while training and exercising. Given the potential role of music as a distractor, we verified if music influenced the athletes’ ability to monitor the distance covered during a 20-km cycling time trial (TT20km). We hypothesized that music would elongate cyclists’ perceived distance due to reduced attentional focus on exercise-derived signals, which would also change their ratings of perceived exertion (RPE). We also expected that the motivational role of music would also be beneficial in pacing and performance. After familiarization sessions, ten recreational cyclists performed an in-laboratory TT20km while either listening to music or not (control). They reported their RPE, associative thoughts to exercise (ATE), and motivation when they each perceived they had completed 2-km. Power output and heart rate (HR) were continuously recorded. Cyclists elongated their distance perception with music, increasing the distance covered for each perceived 2 km (p = 0.003). However, music reduced the error of conscious distance monitoring (p = 0.021), pushing the perceived distance towards the actual distance. Music increased the actual distance–RPE relationship (p = 0.004) and reduced ATE (p &lt; 0.001). However, music affected neither performance assessed as mean power output (p = 0.564) and time (p = 0.524) nor psychophysiological responses such as HR (p = 0.066), RPE (p = 0.069), and motivation (p = 0.515). Cyclists elongated their distance perception during the TT20km and changed the actual distance–RPE relationship, which is likely due to a music-distractive effect. Although there was a reduced error of conscious distance monitoring, music affected neither pacing nor performance.</t>
  </si>
  <si>
    <t>Music &amp; Science</t>
  </si>
  <si>
    <t>This article investigates the perception of constituent linear structures of tonal musical pieces, using a divided attention paradigm combined with a click-detection technique. Two experiments were run so as to test whether the boundary of a linear constituent appears as a focal point in the perception of musical structure. In Experiment 1, musicians and non-musicians listened to open foreground prolongations in phrases with clicks located at different points of their constituent structures. Significant differences in response times were found that depended on click position in relation to the boundary; participants were faster in detecting clicks at constituent boundaries, and slower for clicks located before boundaries, with no effect of rhythmic factors. Experiment 2 used the same experimental design to explore perception of open linear foreground prolongations, with the assumption that an effect of branching (left to right, or vice versa) could orient attention differently to the boundary region. Results were similar to those of Experiment 1. Overall, the evidence supports the idea that linear constituency is a significant feature of the perception of tonal musical structure. Dominant events become cognitive reference points to which the focus of attention is allocated, and subordinate, dependent events that are associated to the former, orient expectations of continuation and/or closure.</t>
  </si>
  <si>
    <t>Mathematical Problems in Engineering</t>
  </si>
  <si>
    <t>With the rapid development of information science today, multifunctional and intelligent applications have gradually become the focus of attention. In the data management system, the first consideration is the reliability of the data source, followed by the intelligent processing after the data are collected. Due to the upgrade of the Internet to the Internet of Things, the way of network information transmission has also become a problem that people need to think about. The transmission mode of network information services will be converted from the passive transmission of information by traditional servers to the form of actively pushing information. The application of intelligent push technology in the field of the Internet of Things is a prominent and important direction in the development of the Internet of Things. This article mainly introduces the research on the intelligent music push and data analysis system based on the 5G Internet of Things, with the intention of providing some ideas and directions for the research of the music intelligent push and play and data analysis system. This paper proposes a research method for music intelligent push playback and data analysis system based on 5G Internet of Things, including current intelligent push related technologies, music evaluation matrix, user dissimilarity matrix, and music feature similarity calculation. The experimental results in this paper show that with the increase in the number of users, the accuracy of the recommended results of the system under the Hadoop framework gradually stabilizes, eventually reaching 91.2%.</t>
  </si>
  <si>
    <t>Proceedings of International Journal of Exercise Science</t>
  </si>
  <si>
    <t>Purpose: To examine the effects of music playlist tempo on exercise performance, mood, and attentional focus tendencies. Methods: A repeated measures design with three tempo conditions administered in a partially randomized, balanced fashion was used in which 36 participants (M = 32.3, SD = 11.4) participated in three 4800 m running conditions (Varying, Constant, No music) on three separate days, with at least 48 hours between them. On testing days the participants were asked to fill out the Subjective Exercise Experience Scale (SEES) and were given the selected tempo playlist. They were instructed to “enjoy their run” and allowed to run at a self-selected pace for 4800 m. During the run, split times, HR, and RPE were gathered for each 400 m increment with total run time, average HR, and average RPE also being calculated. The participants were also asked to fill out the SEES and the Attentional Focus Questionnaire (AFQ) at the end of the run. Results: A one-way repeated measures ANOVA showed ending RPE for the constant tempo had a non-significant trend of being lower and no music conditions (p = .06). A paired t-test showed a significant increase in HR (t(35) = 9.64, p &lt; .01) in the fast tempo as compared to slow tempo selections of the varying tempo condition. Conclusions: The current study demonstrated that music playlist tempo does not affect exercise performance, mood, nor attentional focus tendencies. Therefore, it appears playlist tempo is not a critical factor in selecting music for exercise, but instead one may listen to enjoyable music of diverse tempos with no apparent negative impact on exercise performance.</t>
  </si>
  <si>
    <t>Frontiers in Systems Neuroscience</t>
  </si>
  <si>
    <t>Music-based therapy for rehabilitation induces neuromodulation at the brain level and improves the functional recovery. In line with this, musical rhythmicity improves post-stroke gait. Moreover, an external distractor also helps stroke patients to improve locomotion. We raised the question whether music with irregular tempo (arrhythmic music), and its possible influence on attention would induce neuromodulation and improve the post-stroke gait. We tested music-induced neuromodulation at the level of a propriospinal reflex, known to be particularly involved in the control of stabilized locomotion; after stroke, the reflex is enhanced on the hemiparetic side. The study was conducted in 12 post-stroke patients and 12 controls. Quadriceps EMG was conditioned by electrical stimulation of the common peroneal nerve, which produces a biphasic facilitation on EMG, reflecting the level of activity of the propriospinal reflex between ankle dorsiflexors and quadriceps (CPQ reflex). The CPQ reflex was tested during treadmill locomotion at the preferred speed of each individual, in 3 conditions randomly alternated: without music vs. 2 arrhythmic music tracks, including a pleasant melody and unpleasant aleatory electronic sounds (AES); biomechanical and physiological parameters were also investigated. The CPQ reflex was significantly larger in patients during walking without sound, compared to controls. During walking with music, irrespective of the theme, there was no more difference between groups. In controls, music had no influence on the size of CPQ reflex. In patients, CPQ reflex was significantly larger during walking without sound than when listening to the melody or AES. No significant differences have been revealed concerning the biomechanical and the physiological parameters in both groups. Arrhythmic music listening modulates the spinal excitability during post-stroke walking, restoring the CPQ reflex activity to normality. The plasticity was not accompanied by any clear improvement of gait parameters, but the patients reported to prefer walking with music than without. The role of music as external focus of attention is discussed. This study has shown that music can modulate propriospinal neural network particularly involved in the gait control during the first training session. It is speculated that repetition may help to consolidate plasticity and would contribute to gait recovery after stroke.</t>
  </si>
  <si>
    <t xml:space="preserve">Nordic Journal of Music Therapy </t>
  </si>
  <si>
    <t>In partial response to the demand for evidence-based practice, there is an increasing interest in the use of music therapy as procedural support for both invasive and non-invasive medical procedures. Clinicians and researchers are attempting to define how music therapy functions as procedural support in order to advance clinical practice and research, but concepts remain inadequately specified in the literature. The current philosophical inquiry used qualitative document analysis to critically examine the extant literature in music therapy as procedural support during invasive medical procedures. The aims of the analysis were to identify key concepts, provide definitions of those concepts, and begin to explicate the interrelationships among concepts related to music therapy as procedural support. A total of 19 clinical practice articles, clinical practice book chapters, and research articles met the criteria for inclusion in the analysis. Data analysis and synthesis resulted in a working model of music therapy as procedural support, in which the music therapist engages in a reflexive process of continually assessing the patient's responses in order to refocus the intervention lens (e.g., altering aspects of the music, of focus of attention, and of patient/therapist interaction) to positively influence outcomes. It is hoped that the working model of music therapy as procedural support may stimulate clinical dialogue and serve as an initial systematic step toward theory construction in this area.</t>
  </si>
  <si>
    <t>May-19</t>
  </si>
  <si>
    <t>Frontiers in Neurology</t>
  </si>
  <si>
    <t>Unilateral visual neglect from right hemispheric stroke is a condition that reduces a person's ability to attend to and process stimuli in their left visual field, resulting in neglect and inattention to the left side of their environment. This perceptual processing deficit can negatively affect individuals' daily living which in turn reduces functional independence. Musical Neglect Training (MNT) has been developed based on previous research evidence to improve left visual field processing. Two individuals with persistent chronic unilateral visual neglect participated in this study. Participants underwent six individual MNT sessions. Active MNT was used involving exercises on musical equipment (tone bars) to complete musical patterns emphasizing attentional focus toward the neglect visual field. Two standardized assessments (Albert's and Line Bisection Test) were used. The assessments were administered immediately before and after each of the 6 MNT sessions to assess the within-session effect of MNT. Follow-up testing was done 1 week after their 6th session to examine the longer-lasting effects of MNT. Paired t-test and Wilcoxon signed rank test were used to examine results. Both participants showed significant improvement pre vs. posttest on the Albert's Test but not on the Line Bisection Test. The current study presents the positive potential of MNT for patients with chronic persistent visual neglect. In particular, effects were shown for exploratory visuomotor neglect (Albert's test), but not for egocentric perceptive neglect (Line Bisection Test), and substantiated for within-session effects only. The predictable auditory stimulus patterns associated with object sequences (tone bars) to provide feedback, direct spatial attention and orientation, and initiate intention for movement into the neglect field may offer specific advantages to reduce persistent perceptual attention deficits.</t>
  </si>
  <si>
    <t>Oct-06</t>
  </si>
  <si>
    <t>Brain Research</t>
  </si>
  <si>
    <t>While listening to music, we immediately detect ‘wrong’ tones that do not match our expectations based on the prior context. This study aimed to determine whether such expectations can occur preattentively, as indexed by event-related potentials (ERPs), and whether these are modulated by attentional processes. To this end, we recorded ERPs in nonmusicians while they were presented with unfamiliar melodies, containing either a pitch deviating from the equal-tempered chromatic scale (out-of-tune) or a pitch deviating from the diatonic scale (out-of-key). ERPs were recorded in a passive experiment in which subjects were distracted from the sounds and in an active experiment in which they were judging how incongruous each melody was. In both the experiments, pitch incongruities elicited an early frontal negativity that was not modulated by attentional focus. This early negativity, closely corresponding to the mismatch negativity (MMN) of the ERPs, was mainly originated in the auditory cortex and occurred in response to both pitch violations but with larger amplitude for the more salient out-of-tune pitch than the less salient out-of-key pitch. Attentional processes leading to the conscious access of musical scale information were indexed by the late parietal positivity (resembling the P600 of the ERPs) elicited in response to both incongruous pitches in the active experiment only. Our results indicate that the relational properties of the musical scale are quickly and automatically extracted by the auditory cortex even before the intervention of focused attention.</t>
  </si>
  <si>
    <t>Mar-23</t>
  </si>
  <si>
    <t>Brain and Cognition</t>
  </si>
  <si>
    <t>Long-term rigorous musical training promotes various aspects of spoken language processing. However, it is unclear whether musical training provides an advantage in recognizing segmental and suprasegmental information of spoken language. We used vowel and tone violations in spoken unfamiliar seven-character quatrains and a rhyming judgment task to investigate the effects of musical training on tone and vowel processing by recording ERPs. Compared with non-musicians, musicians were more accurate and responded faster to incorrect than correct tones. Musicians showed larger P2 components in their ERPs than non-musicians during both tone and vowel processing, revealing increased focused attention on sounds. Both groups showed enhanced N400 and LPC for incorrect vowels (vs. correct vowels) but non-musicians showed an additional P2 effect for vowel violations. Moreover, both groups showed enhanced LPC for incorrect tones (vs. correct tones) but only non-musicians showed an additional N400 effect for tone violations. These results indicate that vowel/tone processing is less effortful for musicians (vs. non-musicians). Our study suggests that long-term musical training facilitates speech tone and vowel processing in a tonal language environment by increasing the attentional focus on speech and reducing demands for detecting incorrect vowels and integration costs for tone changes.</t>
  </si>
  <si>
    <t>This study analyzes the language used by 18 musicians (Professionals, Music Education and High School students) to explain what they were thinking and doing while practicing the expressive aspectsof a musical composition. Transcripts (word count - 25,881) of verbal descriptions were organized into Segments (units roughly equivalent to a sentence) (n = 1,100) and classified with respect to their Content and Function. In addition, each instance of a metaphoric or conventional musical word or word-phrase (n - 3,406) was extracted and coded. Findings demonstrate that advanced musicians' language focused primarily on the structural and expressive aspects of music, tended to be more goal-oriented and less evaluative, and contained more metaphoric vocabulary than the language of younger, less experienced subjects. All subjects used metaphors of motion. Despite commonalities, musicians varied widely in their focus of attention and approach to practice.</t>
  </si>
  <si>
    <t>May-16</t>
  </si>
  <si>
    <t>Social Cognitive and Affective Neuroscience</t>
  </si>
  <si>
    <t>In real world situations, we typically listen to voice prosody against a background crowded with auditory stimuli. Voices and background can both contain behaviorally relevant features and both can be selectively in the focus of attention. Adequate responses to threat-related voices under such conditions require that the brain unmixes reciprocally masked features depending on variable cognitive resources. It is unknown which brain systems instantiate the extraction of behaviorally relevant prosodic features under varying combinations of prosody valence, auditory background complexity and attentional focus. Here, we used event-related functional magnetic resonance imaging to investigate the effects of high background sound complexity and attentional focus on brain activation to angry and neutral prosody in humans. Results show that prosody effects in mid superior temporal cortex were gated by background complexity but not attention, while prosody effects in the amygdala and anterior superior temporal cortex were gated by attention but not background complexity, suggesting distinct emotional prosody processing limitations in different regions. Crucially, if attention was focused on the highly complex background, the differential processing of emotional prosody was prevented in all brain regions, suggesting that in a distracting, complex auditory world even threatening voices may go unnoticed.</t>
  </si>
  <si>
    <t>Dance Research</t>
  </si>
  <si>
    <t xml:space="preserve">Neurorehabilitation applies neuroscience and motor control principles for a pragmatic purpose: to affect the recovery of individuals who have experienced a central nervous system injury. The success or failure of these principles and their application hold life-changing consequences for individuals with neural injury. While art, music and dance therapy are sometimes offered to patients as adjunctive therapy, few attempts have been made to embed the arts within traditional rehabilitation programmes despite preliminary evidence that such implementation improves clinical outcomes. This paper presents the rationale for embedding specific dance-based training techniques within standard rehabilitation protocols. The Embedded Arts project for acute care of brain and spinal cord injury at Dodd Rehabilitation Hospital uses motion capture technology to highlight the personal nature of prescribed rehabilitative movement and to document the recovery process. Lightweight sensors detect patient movement and custom programmes enable the translation of rehabilitative movement performed in the clinic into artistically-enhanced feedback and digital documentation. Patients perform standard physical medicine exercise prescriptions while using Embedded Arts technology; however, we seek to highlight the patient's performance of those exercises as a personal, creative movement practice that is as akin to dance practice as it is to the traditional rehabilitation experience. The relationship to dance goes beyond empowering the patient to make standard exercises into a personal performance experience, however, because it also concerns the way movement exercises are taught and learned. Using learning through imagery (also known as analogy learning) and creative movement generative practices often employed by dance educators, we seek to translate exercises that are generally taught with explicit instructional methods into implicit training exercises. Finally, our approach fosters creativity and play through use of interactive arts technology, to link movement (even in very restricted form) with the production of visual images. There are at least four ways in which embedding the arts in existing rehabilitation protocols may aid the recovery of people who have experienced central nervous system injury. First, embedding the arts and gaming within standard therapy may improve patient engagement and improve adherence to exercise prescriptions. Second, infusing rehabilitation exercises with creative process practices has the potential to tap into implicit process, which has consequences for inducing neural plasticity. Third, patient and clinical treatment teams can track progress of recovery via the created images (e.g. duration of task performance, smoothness, range and speed of motion). Fourth, exploring the creative nature of personal movement in a rehabilitation setting can potentially shift attentional focus in positive ways for people coping with recent, life-changing injuries. This paper serves to introduce key concepts from dance and neurorehabilitation, and information about our specific, project-based process, with the aim of facilitating other such partnerships between the disciplines. For dance and for rehabilitation medicine, movement is both method and result. In the rehabilitation paradigm, movement is medicine. In the dance paradigm, movement is art. Often, a single movement can be both. Perhaps, through this phenomenon of movement, the arts and medicine are more interdependent than we previously imagined. More study is needed to explore the impact of creative process and dance movement training techniques on stimulating neuromotor plasticity and improving rehabilitation outcomes.
</t>
  </si>
  <si>
    <t>Mar-15</t>
  </si>
  <si>
    <t>Journal of Psychopharmacology</t>
  </si>
  <si>
    <t>Nicotine is a psychoactive substance that is commonly consumed in the context of music. However, the reason why music and nicotine are co-consumed is uncertain. One possibility is that nicotine affects cognitive processes relevant to aspects of music appreciation in a beneficial way. Here we investigated this possibility using Event-Related Potentials. Participants underwent a simple decision-making task (to maintain attentional focus), responses to which were signalled by auditory stimuli. Unlike previous research looking at the effects of nicotine on auditory processing, we used complex tones that varied in pitch, a fundamental element of music. In addition, unlike most other studies, we tested non-smoking subjects to avoid withdrawal-related complications. We found that nicotine (4.0 mg, administered as gum) increased P2 amplitude in the frontal region. Since a decrease in P2 amplitude and latency is related to habituation processes, and an enhanced ability to disengage from irrelevant stimuli, our findings suggest that nicotine may cause a reduction in habituation, resulting in non-smokers being less able to adapt to repeated stimuli. A corollary of that decrease in adaptation may be that nicotine extends the temporal window during which a listener is able and willing to engage with a piece of music.</t>
  </si>
  <si>
    <t>Journal of Experimental Psychology: Human Perception and Performance</t>
  </si>
  <si>
    <t>Emotion is assumed to change how people process information by modulating attentional focus. Two recent studies (Spachtholz et al., 2014; Xie &amp; Zhang, 2016) reported that self-reported negative emotion boosted the precision with which information was stored in visual working memory. Here we attempted and failed to replicate these findings across seven studies conducted in four countries. Emotion was induced by presenting emotional images (negative, neutral, and positive) before each trial of a visual working memory task (six experiments) or the images were combined with emotional music during a 3-min induction phase (one experiment) occurring prior to the memory task. In the visual working memory task, participants stored (emotionally neutral) continuously varying colored dots or oriented triangles. At test, the color or orientation of a probed item was reproduced. Although participants reported changes in their emotional state commensurate with the manipulations, six experiments showed substantial evidence against changes in visual working memory precision (and quantity) under negative (and positive) emotion in comparison with neutral, whereas one condition, in one study, showed increased precision under both negative and positive emotion compared with neutral. These results challenge the view that emotion modulates visual working memory quality and quantity. (PsycInfo Database Record (c) 2022 APA, all rights reserved)</t>
  </si>
  <si>
    <t>Geschichte und Gesellschaft</t>
  </si>
  <si>
    <t>O wie gut ist es, im sowjetischen Land zu leben' - Popular music as means of integration in the Soviet regime</t>
  </si>
  <si>
    <t>The functioning of a dictatorial system cannot be explained exclusively by compulsion and terror. Working on this assumption the article presents popular music in the Soviet Union as an important factor of social integration in the Stalinist regime. The first part concentrates on the Soviet discussion about popular culture either as political agitation or as an attractive offer of integration. One of the most popular agents of this offer, the composer Isaak Dunajevskij, is in the focus of attention in part 2, while the final section demonstrates the Soviet people's acceptance of the offer in the emergence of an affirmative Soviet identity.</t>
  </si>
  <si>
    <t>Psychology of Sport and Exercise</t>
  </si>
  <si>
    <t>Objectives: To examine the stability of the cubic (two points of inflection) exercise heart rate–music-tempo preference relationship found by Karageorghis et al. (2011) in cycle ergometry using a different exercise modality (treadmill exercise). To advance previous related studies through the inclusion of psychological outcome variables (e.g., state attention and intrinsic motivation) and post-experiment interviews. Design: A mixed-model experimental design was employed with two within-subject factors (exercise intensity and music tempo) and a between-subjects factor (gender). The experiment was supplemented by qualitative data that were analyzed using inductive content analysis. Methods: Participants (n = 22) exercised at six intensities (40–90% maxHRR) during which they were exposed to music tracks at four tempi and a no-music control. Music preference, affective valence, and perceived activation were assessed during the task. Immediately afterwards, an attentional focus item, the short Flow State Scale-2 and items from the Intrinsic Motivation Inventory were administered. A subsample of participants (n = 8) was interviewed using a schedule of open-ended questions. Results: Results did not support a cubic relationship but rather a quadratic one (one point of inflection), and there was a weak association between the optimal choice of music tempo and positive psychological outcomes. Conclusions: The range of preferred tempi for treadmill exercise (123–131 bpm) was narrower than that for cycle ergometry (125–140 bpm). Regardless of its tempo, music reduced the number of associative thoughts by ∼10% across all exercise intensities.</t>
  </si>
  <si>
    <t>Oct-12</t>
  </si>
  <si>
    <t>Psychological Science</t>
  </si>
  <si>
    <t>We investigated 1-year-old infants’ ability to infer an adult’s focus of attention solely on the basis of her voice direction. In Studies 1 and 2, 12- and 16-month-olds watched an adult go behind a barrier and then heard her verbally express excitement about a toy hidden in one of two boxes at either end of the barrier. Even though they could not see the adult, infants of both ages followed her voice direction to the box containing the toy. Study 2 showed that infants could do this even when the adult was positioned closer to the incorrect box while she vocalized toward the correct one (and thus ruled out the possibility that infants were merely approaching the source of the sound). In Study 3, using the same methods as in Study 2, we found that chimpanzees performed the task at chance level. Our results show that infants can determine the focus of another person’s attention through auditory information alone—a useful skill for establishing joint attention.</t>
  </si>
  <si>
    <t>Dec-77</t>
  </si>
  <si>
    <t>Family Process</t>
  </si>
  <si>
    <t>The families of 29 disturbed but nonpsychotic adolescents were observed in a structured task in which they discussed their reactions to viewing themselves interacting on videotape. Measures derived from the Singer-Wynne concept of transactional style deviance were applied to the parental behaviors and related to prior assessments of parental communication disorder based on individual parental TAT protocols. The results confirm the Singer-Wynne hypothesis of the cross-situational stability of transactional style deviance. The most striking finding, however, is that an index of positive focusing behavior differentiates more strongly parents of adolescents hypothesized to be at varying levels of risk for schizophrenia than does the measure of transactional style deviance.</t>
  </si>
  <si>
    <t>Perceptual and Motor Skills</t>
  </si>
  <si>
    <t>In 1988 research under our controlled laboratory conditions suggested that, when subjects are instructed to focus on bodily cues while running on a treadmill, females perceive the activity to be more strenuous than do males. It was reasoned that this difference might be due to differences in either self-monitoring style or past exercise experience of males and females. The purpose of the present study was to survey recreational runners to ascertain the types of cues/thoughts to which they attended during exercise. 115 male and 72 female undergraduate and graduate students at a major university completed an attentional focus questionnaire after a routine jogging session. Demographic information was also obtained regarding each subject's experience with running activities (e.g., frequency, intensity, past history, etc.). Analysis suggested that attentional focus during running was related more to running experience than to sex differences in self-monitoring style. Inexperienced subjects focused attention more on bodily stimuli associated with the activity while experienced subjects focused more on cues/thoughts unrelated to running (e.g., music, surrounding scenery, etc.). It was concluded that experienced recreational runners are more adept at diverting attention away from unpleasant bodily cues associated with exercise than are inexperienced runners.</t>
  </si>
  <si>
    <t>Biological Psychology</t>
  </si>
  <si>
    <t>Self-related stimuli—such as one’s own face or name—seem to be processed differently from non-self stimuli and to involve greater attentional resources, as indexed by larger amplitude of the P3 event-related potential (ERP) component. Nonetheless, the differential processing of self-related vs. non-self information using voice stimuli is still poorly understood. The present study investigated the electrophysiological correlates of processing self-generated vs. non-self voice stimuli, when they are in the focus of attention. ERP data were recorded from twenty right-handed healthy males during an oddball task comprising pre-recorded self-generated (SGV) and non-self (NSV) voice stimuli. Both voices were used as standard and deviant stimuli in distinct experimental blocks. SGV was found to elicit more negative N2 and more positive P3 in comparison with NSV. No association was found between ERP data and voice acoustic properties. These findings demonstrated an earlier and later attentional bias to self-generated relative to non-self voice stimuli. They suggest that one’s own voice representation may have a greater affective salience than an unfamiliar voice, confirming the modulatory role of salience on P3.</t>
  </si>
  <si>
    <t>The purpose of the present mixed method study was to investigate personal benefits, perceptions, and the effect of a 15-week sport psychological skills training program adapted for musicians. The program was individually tailored for six music performance students with the objective of facilitating the participants' instrumental practice and performance. The participants learnt techniques such as goal setting, attentional focus, arousal regulation, imagery, and acceptance training/self-talk. Zimmerman's (1989) cyclical model of self-regulated learning was applied as a theoretical frame for the intervention. The present study's mixed-method approach (i.e., quan+ QUAL) included effect size, semi-structured interviews, a research log, and practice diaries of the participants (Creswell, 2009). Thematic analysis revealed that participants had little or no experience concerning planning and goal setting in regard to instrumental practice. Concentration, volition, and physical pain were additional issues that the participants struggled with at the time of pre-intervention. The study found that psychological skills training (with special emphasis on planning and goal setting) facilitated cyclical self-regulated learning patterns in the participants. In essence, the intervention was found to facilitate the participants' concentration, self-observation, self-efficacy, and coping in the face of failure. The appliance of practice journals facilitated the participants‘ self-observation, self-evaluation, and awareness of instrumental practice. Finally, the psychological skills intervention reduced participants' worry and anxiety in performance situations. An 8-month follow up interview revealed that the participants were still actively applying psychological skills.</t>
  </si>
  <si>
    <t>Oct-14</t>
  </si>
  <si>
    <t>Psychologische Rundschau</t>
  </si>
  <si>
    <t>Human social perception, communication, and interaction all require the efficient analysis and representation of person-related information. Faces or voices convey a large variety of socially relevant information, including a person's identity, emotions, gender, age, attractiveness, ethnic group, or focus of attention. However, perceptual mechanisms for processing such complex social stimuli have only recently become the focus of more systematic research. This development was arguably facilitated (1) by the availability of sophisticated stimulus manipulation techniques (e.g., image-, video-, and voice-morphing, caricaturing, and averaging) allowing researchers to create completely naturalistic person stimuli in which perceptual social cues are nevertheless under precise experimental control, and (2) by the availability of methods from the cognitive and social neurosciences. Here we review the current status of the field of person perception. In doing so, we discuss selected examples of highly active areas of research and show how person perception currently has developed into a central topic within psychological research. Evidence is emerging to suggest that perceptual social cues in faces or voices are not only spontaneously used to promote first impressions about people, but also that such impressions can show a degree of validity, suggesting that faces or voices can be seen as windows to the person behind. Accordingly, we argue that progress in other fields of social cognition that deal with real or virtual agents (e.g., theory of mind research, social categorization, human decision-making) will be enhanced by considering more strongly the influences of perceptual facial or vocal person information.</t>
  </si>
  <si>
    <t>European Journal of Neuroscience</t>
  </si>
  <si>
    <t>In this human event-related brain potential (ERP) study, we have used one's personal – relative to another person's – ringtone presented in a two-deviant passive oddball paradigm to investigate the long-term memory effects of self-selected personal significance of a sound on the automatic deviance detection and involuntary attention system. Our findings extend the knowledge of long-term effects usually reported in group-approaches in the domains of speech, music and environmental sounds. In addition to the usual mismatch negativity (MMN) and P3a component elicited by deviants in contrast to standard stimuli, we observed a posterior ERP deflection directly following the MMN for the personally significant deviant only. This specific impact of personal significance started around 200 ms after sound onset and involved neural generators that were different from the mere physical deviance detection mechanism. Whereas the early part of the P3a component was unaffected by personal significance, the late P3a was enhanced for the ERPs to the personal significant deviant suggesting that this stimulus was more powerful in attracting attention involuntarily. Following the involuntary attention switch, the personally significant stimulus elicited a widely-distributed negative deflection, probably reflecting further analysis of the significant sound involving evaluation of relevance or reorienting to the primary task. Our data show, that the personal significance of mobile phone and text message technology, which have developed as a major medium of communication in our modern world, prompts the formation of individual memory representations, which affect the processing of sounds that are not in the focus of attention.</t>
  </si>
  <si>
    <t>Physiology &amp; Behavior</t>
  </si>
  <si>
    <t>We aimed to investigate the association between body mass index (BMI) and affective response, ratings of perceived exertion (RPE), and physiological responses during self-paced exercise. Sixty-six women were divided into three groups accordingly with the BMI: obese (n = 22: 33.5 ± 8.5 yr; 34.9 ± 4.1 kg∙m−2), overweight (n = 22: 34.8 ± 8.6 yr; 26.4 ± 1.3 kg∙m−2), and normal-weight (n = 22: 30.8 ± 9.3 yr; 22.0 ± 1.6 kg∙m−2). They underwent a graded exercise test and a 20-min self-paced walking session on a treadmill. Affective responses, RPE, heart rate (HR), and oxygen uptake (VO2) were recorded every 5 min. The women with obesity experienced the lowest affective rates (p &lt; .001), despite similar RPE, HR, and VO2 to the other normal weight and overweight groups. In addition, a multiple regression model indicated that BMI was a significant predictor of affective responses (p &lt; .001). In conclusion, the results of the present study suggest that obesity is associated with poorer affective responses to exercise even at self-paced intensity, with the same physiological responses and perceived exertion. Therefore, techniques that aim directly to increase pleasure and/or reduce attentional focus and perception of effort in this population are required, such as affect-regulated prescription, shorter bouts of self-paced exercise throughout the day, distraction away from internal cues (e.g. music, group exercise), etc.</t>
  </si>
  <si>
    <t>Biology</t>
  </si>
  <si>
    <t>Attention, referring to selective processing of task-related information, is central to cognition. It has been proposed that voluntary attention (driven by current goals or tasks and under top-down control) and reflexive attention (driven by stimulus salience and under bottom-up control) struggle to control the focus of attention with interaction in a push–pull fashion for everyday perception in higher vertebrates. However, how auditory attention engages in auditory perception in lower vertebrates remains unclear. In this study, each component of auditory event-related potentials (ERP) related to attention was measured for the telencephalon, diencephalon and mesencephalon in the Emei music frog (Nidirana daunchina), during the broadcasting of acoustic stimuli invoking voluntary attention (using binary playback paradigm with silence replacement) and reflexive attention (using equiprobably random playback paradigm), respectively. Results showed that (1) when the sequence of acoustic stimuli could be predicted, the amplitudes of stimulus preceding negativity (SPN) evoked by silence replacement in the forebrain were significantly greater than that in the mesencephalon, suggesting voluntary attention may engage in auditory perception in this species because of the correlation between the SPN component and top-down control such as expectation and/or prediction; (2) alternately, when the sequence of acoustic stimuli could not be predicted, the N1 amplitudes evoked in the mesencephalon were significantly greater than those in other brain areas, implying that reflexive attention may be involved in auditory signal processing because the N1 components relate to selective attention; and (3) both SPN and N1 components could be evoked by the predicted stimuli, suggesting auditory perception of the music frogs might invoke the two kind of attention resources simultaneously. The present results show that human-like ERP components related to voluntary attention and reflexive attention exist in the lower vertebrates also.</t>
  </si>
  <si>
    <t>Movement science research indicates that an external focus of attention benefits learning as well as performing movement. Despite these findings from the field of sports, research on the effects of external focus in music pedagogy is sparse, especially in naturalistic settings. This in-depth, small-sample study investigated the effect of external focus on musical learning in terms of accuracy, self-efficacy, confidence, motivation, and engagement, as well as the qualitative performance experience. Seven conservatoire (natural trumpet) students practiced challenging, unfamiliar pieces in short practice sessions using their normal practice methods, followed by a trial using the instructions of the Audiation Practice Tool (APT). This tool was developed to enhance auditory and kinaesthetic engagement as well as detailed musical intention through vivid imagination, singing, gesturing, playing, and seeking musical variation. Use of the APT resulted in higher performance accuracy than participants’ usual practice methods, and a non-significant trend for improvement in self-efficacy and confidence compared to practice as usual. Logbook scores were inconclusive on motivation and engagement; however, exit questionnaire answers showed that most participants experienced audiation or external focus as engaging and enjoyable. Although none of the participants initially favored external focus, participants generally intended to continue using elements of the APT. This study suggests that the use of external focus could be more explicit and prominent in teaching and in practicing music.</t>
  </si>
  <si>
    <t>Psychonomic Bulletin &amp; Review</t>
  </si>
  <si>
    <t>Can preferred music listening improve following attentional and learning performances? Here we suggest that this may be the case. In Experiment 1, following preferred and non-preferred musical-piece listening, we recorded electrophysiological responses to an auditory roving-paradigm. We computed the mismatch negativity (MMN – the difference between responses to novel and repeated stimulation), as an index of perceptual learning, and we measured the correlation between trial-by-trial EEG responses and the fluctuations in Bayesian Surprise, as a quantification of the neural attunement with stimulus informational value. Furthermore, during music listening, we recorded oscillatory cortical activity. MMN and trial-by-trial correlation with Bayesian surprise were significantly larger after subjectively preferred versus non-preferred music, indicating the enhancement of perceptual learning. The analysis on oscillatory activity during music listening showed a selective alpha power increased in response to preferred music, an effect often related to cognitive enhancements. In Experiment 2, we explored whether this learning improvement was realized at the expense of self-focused attention. Therefore, after preferred versus non-preferred music listening, we collected Heart-Beat Detection (HBD) accuracy, as a measure of the attentional focus toward the self. HBD was significantly lowered following preferred music listening. Overall, our results suggest the presence of a specific neural mechanism that, in response to aesthetically pleasing stimuli, and through the modulation of alpha oscillatory activity, redirects neural resources away from the self and toward the environment. This attentional up-weighting of external stimuli might be fruitfully exploited in a wide area of human learning activities, including education, neurorehabilitation and therapy.</t>
  </si>
  <si>
    <t>Musicians dedicate vast amounts of time to cultivating their skills and preparing for performance. Yet, there is much to be learned about the psychological mechanisms of optimal processes of preparation for musical performance. This dissertation aimed to address these gaps in knowledge. To this end, two aspects of performance preparation were investigated. First, the effects of a psychological approach to performance during the preparatory moments before action execution were examined through two experimental studies of attentional-focus effects on motor-skill performance in violin bowing. Second, the processes of longer-term preparation for performance through music practice were studied through quantitative and qualitative analysis of an online questionnaire exploring reported use of slowness and tempo management in instrumental music practice. Results from analyses of attentional focus effects suggest that violin bow-control skills are improved when performers focus on tactile feedback through the bow compared to focussing on arm movement. This supports previous findings in non-musical contexts that a focus on internal body movement tends to impair motor performance relative to a focus on external action outcomes. Evidence for these effects on physical and physiological aspects of sound production were also shown, and it was further found that expertise may sometimes modulate these effects. Quantitative analysis of slow practice questionnaire data found that slow practice was extremely common among instrumental musicians, and use of slow practice tended to be positively associated with musical self-regulated learning, but not with expertise. Results further suggested that performers may use slow practice to achieve both technical and expressive goals in learning, and that musical performance genre may influence how slow practice is used across the learning trajectory. Furthermore, qualitative findings about slow-practice use presented potential cognitive functions that slow practice may encompass, such as supporting motor learning, regulating the learner's state and supporting deep learning through creative and critical problem solving. These functions are suggested to operate through management of cognitive load, self-regulatory processes, and possibly, facilitation of flow states. Taken together, these findings provide novel insight into processes of musical-skill acquisition and performance preparation that may inform theoretical understandings of music learning, as well as approaches to music performance practice and pedagogy.</t>
  </si>
  <si>
    <t>A differential benefit of external focus of attention (FOA) relative to internal focus has been demonstrated across a wide variety of athletic and rehabilitative pursuits; however, very little research has been undertaken in the performing arts. Given the unique aesthetic context of the arts and obvious transdisciplinary parallels, particular attention is warranted. This study examines nine pianists’ pedaling while performing Bartók’s Romanian Folk Dance Sz. 56, No. 2, and directing attention to three different focus conditions relative to a baseline condition. Differences in global pedal use and technique emerged and appeared to be modulated by level of expertise and the length of time spent preparing the piece. The two most experienced pianists and the least experienced pianist demonstrated greatest consistency in pedaling, as measured by Z scores calculated across eight performance parameters. Results corroborate previous FOA research demonstrating performance variability when adopting different focus strategies. Implications include the need to deliberately align focus strategies in music training and performance. To the authors’ knowledge, this is the first study to examine performance effects of external against internal FOA on pianists’ pedaling. The critical conceptual aspect of the work is beginning to illuminate the relationships between a performer’s attention and motor output, and perceived artistic or musical effects.</t>
  </si>
  <si>
    <t xml:space="preserve">Journal of Social Work in End-of-Life &amp; Palliative Care </t>
  </si>
  <si>
    <t>The psychological distress and other end-of-life issues experienced by the terminally ill patient are a focus of attention for both the medical and psychiatric communities. The arena has engaged a variety of voices, from those who medicalize end-of-life distress to others who view distress as a normative response within the biopsychosocial-spiritual framework. This article reviews issues in assessment and treatment and suggests that medicalization of distress and DSM-IV-TR criteria are insufficient to describe the dying patient's experience. A broader view is needed. End-of-life care is a rich field of practice where existential concerns impact physical and mental well-being. It is imperative that clinicians in the field equip themselves with psychosocial and spiritual clinical tools. Social workers may have a unique position in understanding and addressing end-of-life issues. Recommendations for social work education include increased training to equip medical social workers to address the specific needs of chronically or terminally ill individuals.</t>
  </si>
  <si>
    <t>Applied Acoustics</t>
  </si>
  <si>
    <t>To achieve real-time single-channel speech enhancement, i.e., enhancing with no or low latency, this paper proposes a causal speech enhancement model with an attention mechanism based on Transformer. The model uses a causal codec with a U-net-like structure as the backbone network, which is improved with an upper triangle mask matrix and a single-side relative position representation on the basis of ensuring the causality. The mask matrix preserves the attentional focus on the historical global information and the single-side relative position representation focuses more on the information that needs attention in the local information. In addition, the weighted loss function in both time and frequency domains is used to guide the optimization direction of the training. Exhaustive comparison experiments are conducted on the Voice-Bank Demand dataset, and the experimental results show that the proposed causal model, compared with existing real-time single-channel speech enhancement models, not only possesses better enhancement results but also has faster training speed and fewer trainable parameters.</t>
  </si>
  <si>
    <t>We investigated how conceptually informative (referent preview) and conceptually uninformative (pointer to referent’s location) visual cues affect structural choice during production of English transitive sentences. Cueing the Agent or the Patient prior to presenting the target-event reliably predicted the likelihood of selecting this referent as the sentential Subject, triggering, correspondingly, the choice between active and passive voice. Importantly, there was no difference in the magnitude of the general Cueing effect between the informative and uninformative cueing conditions, suggesting that attentionally driven structural selection relies on a direct automatic mapping mechanism from attentional focus to the Subject’s position in a sentence. This mechanism is, therefore, independent of accessing conceptual, and possibly lexical, information about the cued referent provided by referent preview.</t>
  </si>
  <si>
    <t>Hacettepe University Journal of Education</t>
  </si>
  <si>
    <t>Whilst the focus of attention in an instrumental music lesson is refinement of the student’s musical performance, conversation plays an essential role; not just as a way to analyse the student’s musical contributions, but to organise them within the lesson flow. Participants may respond to talk through performance and vice versa, or even spend periods of time exchanging purely musical contributions. The short musical fragments exchanged by the participants are managed within lesson dialogue in ways analogous to conversational turn-taking. Problems in the student’s performance are refined through both student self-initiated and tutor other-initiated repair, initiated by embodied action and play. A fundamental part of turn-taking is managing the transition to a new speaker. The presence of musical contributions allows for additional types of transition, for example from a turn at talk, to a musical contribution. In conversation, there is generally a preference for a short pause at the transition to a new speaker, and overlap tends to be minimised when it occurs. Through detailed qualitative video analysis of a one-to-one clarinet lesson, we find differences in the preferences regarding overlap when purely musical contributions are being exchanged, and that the duration of overlap during these exchanges of fragments of music are significant.</t>
  </si>
  <si>
    <t>A continuing line of research indicates that focus of attention is perhaps the most important attribute of actively participating in meaningful music listening and a model accounting for these findings has been developed. Music teachers are especially concerned with meaningful listening when having students discern important elements or attributes of music. Although newer listening devices offer sophisticated methods for continuous measurement, the educator usually does not have access to the advanced equipment used by researchers. This study is built on a previous investigation by examining the use of a paper-and-pencil drawing for recording aesthetic responses across time. The authors also asked the 50 university music major participants to reflect and write comments concerning their listening experiences. Findings indicate that a teacher using only a simple paper-and-pencil representation might be able to elicit and document an “overall emotional effect” that provides almost as much information as using more sophisticated measuring devices.</t>
  </si>
  <si>
    <t>This study examines reliability and the focus of attention of evaluations of voice therapy sessions. Therapy sessions were provided by 8 clinician-client pairs. For each pair, two 20-minute therapy sessions were evaluated by 50 undergraduate student raters and by 3 experienced clinicians. The goal of all therapy sessions was the modification of the frequency and type of voice onset. Raters evaluated each session using 12 behavioral and interpersonal criteria. Results indicated that (1) interrater reliability coefficients for each of the 12 criteria were moderately high to high, (2) the highest coefficients were found for ratings of the client, and (3) ratings of the client were found to be the most consistent across 2 sessions. Intrarater reliability was highest in ratings of quality, use of counseling, clarity and use of feedback, and amount of explanation by the clinician.</t>
  </si>
  <si>
    <t>International Journal of Advanced Robotic Systems</t>
  </si>
  <si>
    <t>Humanoids have increasingly become the focus of attention in robotics research in recent years, especially in service and personal assistance robotics. This paper presents the application developed for humanoid robots in the therapy of dementia patients as a cognitive stimulation tool. The behaviour of the robot during the therapy sessions is visually programmed in a session script that allows music to play, physical movements (dancing, exercises, etc.), speech synthesis and interaction with the human monitor. The application includes the control software on board the robot and some tools like the visual script generator or a monitor to supervise the robot behaviour during the sessions. The robot applicationʹs impact on the patientʹs health has been studied. Experiments with real patients have been performed in collaboration with a centre of research in neurodegenerative diseases. Initial results show a slight or mild improvement in neuropsychiatric symptoms over other traditional therapy methods.</t>
  </si>
  <si>
    <t>Memory &amp; Cognition</t>
  </si>
  <si>
    <t>In two experiments, we examined the impact of the degree of match between sequential auditory perceptual organization processes and the demands of a short-term memory task (memory for order vs. item information). When a spoken sequence of digits was presented so as to promote its perceptual partitioning into two distinct streams by conveying it in alternating female (F) and male (M) voices (FMFMFMFM)—thereby disturbing the perception of true temporal order—recall of item order was greatly impaired (as compared to recall of item identity). Moreover, an order error type consistent with the formation of voice-based streams was committed more quickly in the alternating-voice condition (Exp. 1). In contrast, when the perceptual organization of the sequence mapped well onto an optimal two-group serial rehearsal strategy—by presenting the two voices in discrete clusters (FFFFMMMM)—order, but not item, recall was enhanced (Exp. 2). The results are consistent with the view that the degree of compatibility between perceptual and deliberate sequencing processes is a key determinant of serial short-term memory performance. Alternative accounts of talker variability effects in short-term memory, based on the concept of a dedicated phonological short-term store and a capacity-limited focus of attention, are also reviewed.</t>
  </si>
  <si>
    <t>Chronic Illness</t>
  </si>
  <si>
    <t>Objectives: Obtaining the voices of older adult patients with atrial fibrillation (AF) about their health and healthcare has become increasingly important in providing quality care. The purpose of this study was to understand the unique contributions of photographs in the healthcare journeys of rural living older adults with AF. Methods: As part of a larger mixed methods study 10 older adults with AF living in rural communities were recruited through two rural primary care physicians’ practices. They were followed over six months through a combination of face-to-face and telephone interviews. Photographs were submitted along with personal journey logs to report healthcare interactions. A photographic analysis was conducted. Results: Collectively photos illuminated aspects of older adults AF journeys (stable, chronic unstable, and acute crisis) less explicit in the narrative accounts. Three themes emerged: focus of attention, life-space, and support. Shifts in illness as a focus of attention and life-space paralleled patients at different points in their AF journeys while a range of formal and informal supports were available to them. Discussion: Photographs were valuable in shedding light on older adults’ rural healthcare experiences. They offer a nuanced approach for gaining insights into the subtleties characterizing the journeys of older adults with AF.</t>
  </si>
  <si>
    <t>Advanced Materials Technologies</t>
  </si>
  <si>
    <t>Improving the safety and usability of the blind movement is of great significance. The blind navigation system has always been the focus of attention. However, achieving an unconscious interaction and long-term operation with high navigation accuracy is an urgent challenge. In this study, a distributed self-powered intelligent voice navigation tactile pavement (SVP) based on a hybrid nanogenerator for blind navigation is reported. More than 4-s effective output time is achieved under a single instantaneous pressure to the hybrid nanogenerator. The system is integrated with an inertial storage hybrid nanogenerator (ISNG), RF transmitter module, and voice broadcast module. It has the advantages of outstanding navigation accuracy, fatigue resistance (16 000 cycles), temperature stability (−50 to 50 °C), no required operation, and easy fabrication. The SVP may solve the difficulties of GPS navigation delay and lack of map information and realize the accurate identification and feedback of key locations, providing an effective and unconscious interaction navigation strategy for the blind. Integrating the hybrid nanogenerator under the road can provide an energy supply for the construction of the Internet of Things and smart city in the future.</t>
  </si>
  <si>
    <t>Oct-08</t>
  </si>
  <si>
    <t xml:space="preserve">Journal of Promotion Management </t>
  </si>
  <si>
    <t>Sexual content in music videos has long been the focus of attention within communication research, although few communication scholars have illuminated the relationship between sex in a music video, viewer enjoyment, and actual product purchase intention. This article examines the presence of sexual content in music videos as well as the relationship between sexual content and enjoyment. The paper challenges scholars from communication, advertising, and marketing to establish links among their disciplines to develop a thorough understanding of how sex in music videos may increase liking of a video and subsequent purchase intention.</t>
  </si>
  <si>
    <t>Proceedings of International Conference on Applied and Theoretical Computing and Communication Technology (iCATccT)</t>
  </si>
  <si>
    <t>Songs play an important role in entertainment. An audio signal separation system should be able to identify different audio signals such as speech, music and background noise. In a song the singing voice provides useful information. An automatic singing voice separation system is used for attenuating or removing the music accompaniment. The singing voice becomes a main attractive focus of attention. Singing is used to produces relevant sound with music by the human voice. The paper present the developed algorithm Robust Principal Component Analysis (RPCA) for separating singing voice from music background. This method is a matrix factorization for solving low-rank and sparse matrices. Singing Voice has been effectively separated from the mixture of music accompaniment. Evaluation results of the algorithm shows that this method can achieve around 5.2 dB higher GNSDR (Global Normalized Source to Distortion Ratio) on the MIR-1K dataset. Moreover, we examine the separation results for different values of k.</t>
  </si>
  <si>
    <t xml:space="preserve">European Journal of Cognitive Psychology </t>
  </si>
  <si>
    <t>This paper examines the practice and performance of musicians in two separate studies. In the first, 22 pianists, classified into four levels of skill, were asked to learn and memorise an assigned composition by J.S. Bach (different for each level). From cassette recordings of the pianists' practice, values for the mean and standard deviation of “segment lengths” were obtained, as well as a derived coefficient of variation. Following the learning process, the pianists performed their composition in a recital setting and were interviewed about their performance strategies. In the second study, two expert pianists were asked to learn and memorise an assigned composition by Bach and to provide verbal protocols of their performance of the piece under two separate conditions. Analyses of the data from Study 1 revealed that pianists at all levels of skill used longer practice segments as practice progressed. Moreover, they increasingly interspersed short and long segments across the practice process. Analyses of the coefficient of variation revealed that this occurred most often for performers at higher levels of ability, supporting the notion that shifting the focus of attention between levels of musical structure is a salient characteristic of the practice of skilled performers and develops gradually as skill is acquired. The post-performance interviews suggested that the attentional shift was employed during performance and was highly individual-specific with regard to the locations and reasons for shifting. Data from Study 2 provided additional evidence to support the proposed process and demonstrated the use of one possible hierarchical system within which shifts in attentional focus can occur--the music's formal structure. The data are discussed with regard to their implications for furthering an understanding of performance preparation in music and in other domains.</t>
  </si>
  <si>
    <t>Bioethics</t>
  </si>
  <si>
    <t>Many working in bioethics today are engaging in forms of normative interpretation concerning the meaningful contexts of relational agency and institutional structures of power. Using the framework of relational bioethics, this article focuses on two significant social practices that are significant for health policy and public health: the practices of solidarity and the practices of care. The main argument is that the affirming recognition of, and caring attention paid to, persons as moral subjects can politically motivate a society in three respects. The recognition of solidarity and the attention of care can prompt progressive change toward a democratic willingness: (a) to provide for equal respect for rights and dignity; (b) to provide the social resources and services needed for just health and well-being; and (c) to focus its creativity and wealth on the actualization of potential flourishing of each and all. Solidarity is discussed as a morally developmental stance that moves from standing up for another, standing up with another, and standing up as another. Care is discussed as a morally developmental stance that moves from the attentive rehabilitation of another, attentive companionship with and for another, and attentive commitment to another.</t>
  </si>
  <si>
    <t>Journal of Experimental Psychology: Learning, Memory, and Cognition</t>
  </si>
  <si>
    <t>Involuntary musical imagery (INMI; more commonly known as “earworms” or having a song “stuck in your head”) is a common musical phenomenon and one of the most salient examples of spontaneous cognition. Despite the ubiquitous nature of INMI in the general population, functional roles of INMI remain to be fully established and characterized. Findings that spontaneous reactivation of mental representations aids in memory consolidation raise the possibility that INMI also serves in this capacity. In three experiments, we manipulated the probability of experiencing INMI for novel music loops by first exposing participants to these loops during tasks that varied in attentional and sensorimotor demands. We measured INMI for loops and the quality of individual loop memories using different tasks both immediately following exposure and at a delay of 1 week. Across experiments, reduced exposure to music had the largest effect on INMI and loop memory. In Experiments 1 and 2, music encoding was resilient to manipulations of attentional focus; however, in Experiment 3, engaging sequence learning processes with an unrelated task during music exposure reduced the subsequent accuracy of loop memories and the likelihood of experiencing INMI. In each experiment, the amount of INMI experienced for a loop across the delay period predicted improvements in the accuracy of a loop memory over time. We thus provide evidence for a memory-consolidation role for INMI, in which the spontaneous replay of recently encoded music is related to the quality of music encoding and predicts changes in music memory over time. (PsycInfo Database Record (c) 2022 APA, all rights reserved)</t>
  </si>
  <si>
    <t>Oct-20</t>
  </si>
  <si>
    <t>Human Brain Mapping</t>
  </si>
  <si>
    <t>The perception of facial and vocal stimuli is driven by sensory input and cognitive top-down influences. Important top-down influences are attentional focus and supramodal social memory representations. The present study investigated the neural networks underlying these top-down processes and their role in social stimulus classification. In a neuroimaging study with 45 healthy participants, we employed a social adaptation of the Implicit Association Test. Attentional focus was modified via the classification task, which compared two domains of social perception (emotion and gender), using the exactly same stimulus set. Supramodal memory representations were addressed via congruency of the target categories for the classification of auditory and visual social stimuli (voices and faces). Functional magnetic resonance imaging identified attention-specific and supramodal networks. Emotion classification networks included bilateral anterior insula, pre-supplementary motor area, and right inferior frontal gyrus. They were pure attention-driven and independent from stimulus modality or congruency of the target concepts. No neural contribution of supramodal memory representations could be revealed for emotion classification. In contrast, gender classification relied on supramodal memory representations in rostral anterior cingulate and ventromedial prefrontal cortices. In summary, different domains of social perception involve different top-down processes which take place in clearly distinguishable neural networks.</t>
  </si>
  <si>
    <t>RELC Journal</t>
  </si>
  <si>
    <t>Pronunciation is re-examined from a "top-down" perspective which shifts the focus of attention in language instruction from individual phonemes to suprasegmentals and other features of the larger con text of utterances. These include prosody, phonological fluency, voice quality, and gestures. A basis is provided for instruction and student practice of the entire communicational complex in which pronunciation is situated.</t>
  </si>
  <si>
    <t>Journal of Literacy Research</t>
  </si>
  <si>
    <t>This study examines the role of written context and word meaning-emphasis procedures in teaching children sight vocabulary. It serves as a field test of Samuels' (LaBerge &amp; Samuels, 1974; Samuels, 1967; Singer, Samuels, &amp; Spiroff, 1973–74) “focus of attention” hypothesis. This hypothesis argues that introducing sight vocabulary in the presence of written context or pictures distracts learners, and precludes their focusing all of their attention on the important visual or graphic characteristics of the word. This position is in conflict with the traditional, context approach to teaching sight vocabulary, which advocates presenting the words in the context of a written sentence, discussing the word's meaning, or presenting the word in association with a picture. Previous research in this area is limited by such factors as presenting words printed in artificial alphabets; not teaching words, but simply exposing and pronouncing them; and isolated word instruction not followed by meaningful, silent reading. In the present study, 16 disabled readers were taught sight words by one of two methods: context, which emphasized context, meaning, usage, and the visual characteristics of the words; and minimal-context, which emphasized only the visual characteristics. Each subject was taught 80 words during 4 weeks of individual remedial instruction. Using number of words learned or retained per minute of instruction as the dependent variable, children in the minimal-context method learned at twice the rate, though there was no significant difference between the two groups in actual number of words learned or retained. It was concluded from this field study, that sight vocabulary teaching procedures that emphasize context, meaning and usage do not facilitate learning sight vocabulary. The findings are interpreted as supporting Samuels' “focus of attention” hypothesis.</t>
  </si>
  <si>
    <t xml:space="preserve">Journal of Motor Behavior </t>
  </si>
  <si>
    <t>In dance, music, or sports, reproducibility and consistency as well as bilateral dexterity/coordination of movement are crucial for motor control. Research into the biomechanics of movement consistency and variability is important for motor learning to achieve proficiency and maximize outcome reproduction and stability as well as to reduce the risk of injury. Thirty-six participants were instructed to perform a repetitive circular, ipsilateral motion of arms and legs at three different tempi, while being recorded with optical motion capture. Two velocity-based consistency measures were developed an overall measure of consistency and a laterality difference measure. Maintaining velocity consistency was more challenging at slower than at faster tempi, suggesting that slow movement could require more attentional focus and thus become more variable. Music experience resulted in higher consistency, especially on the subdominant body side, possibly due to extensive bilateral training. Outcomes could have potential implications for music instrument, dance, and sports practice and training.</t>
  </si>
  <si>
    <t>Proceedings of International Technology, Education and Development Conference 2020</t>
  </si>
  <si>
    <t>The Cognitos Classboard: Supporting the Teacher in the Intelligent Classroom</t>
  </si>
  <si>
    <t>When used appropriately, Information and Communication Technologies (ICT) can transform learning into an engaging and interactive process and enhance teaching with the use of educator-oriented tools. In particular, “Intelligent Classrooms” offer students and educators opportunities such as access to advanced X-Reality technologies that change the way students learn, employment of virtual agents or robots as personal assistants, and real time monitoring of human behavior in order to initiate interventions that help individuals in need. The “Intelligent Classroom” of ICS-FORTH constitutes a simulation space of a real classroom enhanced with state of the art technologies, amongst which a wall-to-wall projected interactive board, technologically-augmented student desks, a teacher workstation, and various ambient facilities (e.g. motorized blinds, smart lights). Research has shown that, in such environments, educators must not feel intimidated or overwhelmed by the technology; on the contrary, interaction with the system must be natural and effortless (e.g. writing on a digital board should be similar to writing on a plain whiteboard). Additionally, overutilization of technology should be avoided, so as to not completely alter the nature of the classroom environment and negatively influence the education process; therefore, when not required, intelligent facilities should be deactivated to minimize distractions (e.g. projected areas remain dark when idle).</t>
  </si>
  <si>
    <t>Ensemble conductors are often described as embodying the music. Researchers have determined that expressive gestures affect viewers’ perceptions of conducted ensemble performances. This effect may be due, in part, to conductor gesture delineating and amplifying specific expressive aspects of music performances. The purpose of the present study was to determine if conductor gesture affected observers’ focus of attention to contrasting aspects of ensemble performances. Audio recordings of two different music excerpts featuring two-part counterpoint (an ostinato paired with a lyric melody, and long chord tones paired with rhythmic interjections) were paired with video of two conductors. Each conductor used gesture appropriate to one or the other musical element (e.g., connected and flowing or detached and crisp) for a total of sixteen videos. Musician participants evaluated 8 of the excerpts for Articulation, Rhythm, Style, and Phrasing using four 10-point differential scales anchored by descriptive terms (e.g., disconnected to connected, and angular to flowing.) Results indicated a relationship between gesture and listeners’ evaluations of musical content. Listeners appear to be sensitive to the manner in which a conductor’s gesture delineates musical lines, particularly as an indication of overall articulation and style. This effect was observed for the lyric melody and ostinato excerpt, but not for the chords and interjections excerpt. Therefore, this effect appears to be mitigated by the congruence of gesture to preconceptions of the importance of melodic over rhythmic material, of certain instrument timbres over others, and of length between onsets of active material. These results add to a body of literature that supports the importance of the visual component in the multimodal experience of music performance.</t>
  </si>
  <si>
    <t>Književna smotra : Časopis za svjetsku književnost</t>
  </si>
  <si>
    <t>The Czech experimental poetry of the 1950s and the 1960s</t>
  </si>
  <si>
    <t>The article deals with a corpus encompassing various poetic experiments. Therefore the joint term for the entire corpus, even though secondary literature shows no consensus as regards a common name. Rather, it is the case of a very diversified poetic movement, sustained by a number of different authors, with a common attribute of intermediality, primarily visual-literary, but also importantly musical and performance art. The focus of attention are the works that retained their status in the field of literature or whose literary segment makes for an imporant segment, while in the analysis of works the literary component is of primary consideration. Standardized definition and typologies are difficult to come by in this analysis due to their variety and peculiar authorial markers. Nor is there a consensus about the name of this divergent corpus given that the terminology is vast, fanciful and scattered, relatively few of the concepts are recurrent. However, the common purpose of these works is a distance from the semantic value of the text and a tendency to objectify language and release its inherent qualities. Semantic structures fall apart, syntactic and cognitive rise up. Despite negating meaning in this poetry and attempting to erase it, it is precisely the devices that promote this that contain an implicit message – criticism of reality. The degree of refutation of traditional poetry varies from one poet to another, as does the choice of the intermedial model and creative devices used. Criticism of the living reality is mostly carried out in a humorous and grotesque way so that negation of the subject in poetry reciprocates the disappearance of the right to one’s self in socialist society while playing with language to the point of meaninglessness becomes a critique of limitation and crisis of language in the contemporary socio-political environment.</t>
  </si>
  <si>
    <t>Canadian Journal of Diabetes</t>
  </si>
  <si>
    <t>Objectives: The purpose of this study was to examine the effects of music and music-video on perceptual (attentional focus, rated perceived exertion), affective (affective valence and enjoyment) and psychophysiological (blood glucose, heart rate) variables in outpatients attending a diabetes exercise clinic. Methods: Participants were 24 females (age = 66.0 ± 8.5 years) enrolled in a supervised exercise program for people with diabetes. They engaged in mixed-modality exercise sessions that included a standardized combination of flexibility, aerobic and resistance activities under conditions of music, music-video and control. Results: Analyses revealed a main effect of condition on attentional focus and affect during aerobic exercise only. The music-video condition elicited the highest level of attentional dissociation, while affective valence was more positive in the 2 experimental conditions when compared to control. Rated perceived exertion and heart rate did not differ across conditions. Measures of exercise enjoyment indicated a main effect of condition wherein scores were higher with the music-video condition when compared to control. There was an acute glucose-lowering effect of exercise in all conditions. Conclusions: Results lend support to the notion that auditory and visual stimuli can enhance affective responses to exercise in a clinical setting. This may have meaningful implications for adherence, given the link between affective judgements and future behaviour in an exercise context.</t>
  </si>
  <si>
    <t>Instructional methods employed by teachers of singing are mostly drawn from personal experience, personal reflections, and methods encountered in their own voice training (Welch &amp; Howard, 2005). Even in Academia, singing pedagogy is one of the few disciplines in which research of teaching/learning practice efficacy has not been established (Crocco, et al., 2016). This dissertation argues the reason for this deficit is a lack of operationalization of constructs in singing, which, to date has not been undertaken. The researcher addresses issues of paradigm, epistemology, and methodology to suggest an appropriate model of experimental research towards the assessment of teaching/learning practice efficacy. A study was conducted adapting attentional focus research methodologies to test the effect of attentional focus on singing voice quality in adult novice singers. Based on previous attentional focus studies, it was hypothesized that external focus conditions would result in superior singing voice quality than internal focus conditions. While the hypothesis was partially supported by the data, the researcher welcomed refinement of the suggested research model. It is hoped that new research methodologies will emerge to investigate singing phenomena, yielding data that may be used towards the development of evidence-based frameworks for singing training.</t>
  </si>
  <si>
    <t>Southern Music Education Journal</t>
  </si>
  <si>
    <t>The Effect of Chordal Instrument Training and Music Complexity on Focus of Attention to Melody or Harmony</t>
  </si>
  <si>
    <t>The Purpose of this study was to investigate the possible effects of chordal instrument (pian, guitar) training/experience and stimulus complexity on focaus of attention to melody or harmony. Participants (N=61) were music majors at one of two comprehensive universities (pianist, n=41; guitarists, n=20). The music complexity variable was performed on solo jazz piano and utilized four levels of complexity performed as 16 meldoy/harminy combinations. Participants indicated their focus of attention via an investigator created static measure. An ANOVA with one between subjects factor (instrument) and two within subjects factors (melodic complexity and harmonic complexity) showed significant difference for instrument. Overall, data analysis suggest that participants trained on piano tended to focus on melody more so than did guitarists.</t>
  </si>
  <si>
    <t>Journal of Band Research</t>
  </si>
  <si>
    <t>General music and performance instruction are both components of a well-balanced school music program. The general music class is most often concern-ed with developing listening skills and awareness of musical elements, while choral, band, and orchestral curricula tend to emphasize performance skills, although neither general music nor performance classes are …</t>
  </si>
  <si>
    <t>The purpose of this study was to examine preservice and experienced teachers' ratings and comments on teacher effectiveness and student learning after observing videotaped music classes. Comparisons were made among experience levels of observers and between focus of attention of observation. Subjects for the study included college junior and senior music education majors who either had no practicum teaching experience (n= 26) or who had practicum teaching experiences but had not student-taught (n= 26). A third group included subjects with full-time music teaching experience (n= 26). Subjects watched two videotapes, one of an elementary music lesson with the camera focused on the teacher and one with the camera focused on the students. Subjects were asked to rate the effectiveness of teaching and student learning of both videotapes and provide a written rationale for assigning the ratings. Ratings were analyzed statistically and indicated a significant difference among groups (p &lt; .001), with experienced teachers rating teachers and students lower than undergraduate subjects. Comments were categorized as relating to teacher behavior, student behavior, or other. Analyses indicated that all groups made more comments about the teacher regardless of whether they watched the teacher tape or watched the student tape. Experienced teachers were more critical in their evaluations and made more judgment statements than the undergraduate subjects did. Total ratings of the teacher were significantly higher than those of the students. No differences were found due to focus of attention of observation.</t>
  </si>
  <si>
    <t>The teaching of error detection is a complicated process, made more so by our evolving understanding of the psychological processes involved with attention itself. The purpose of this study was to explore the impact of listener attention on the error detection process. Guiding research questions were as follows: (1) In what ways does directing attention influence one’s ability to detect errors? and (2) Does voicing of error influence participants’ ability to detect the error? Participants (N = 64) at six universities listened to 40 recorded excerpts of three-part Haydn divertimenti, either focusing on one line or holistically, while marking errors on a printed score. Participants were better able to detect errors in lines of focus than in peripheral lines and were similarly better at detecting errors in an unfocused listening condition versus focusing on any one of the lines. Additionally, participants were most successful in detecting peripheral errors when focusing on the middle staff and were least successful in detecting errors in the bass line, even when focusing on the bass line. Suggestions for future research and implications for music education are discussed.</t>
  </si>
  <si>
    <t>We investigated the perceived aesthetic responses of musicians and nonmusicians who simultaneously manipulated a Continuous Response Digital Interface (CRDI) dial while listening to a musical excerpt with subjects who just listened to the excerpt without any dial manipulation. All subjects listened to the same rendition of Puccini's La Boheme, Act I and completed a similar exit questionnaire that asked them to report their "aesthetic responsiveness." In previous studies it was conjectured that an important variable relating to attentiveness and subsequent aesthetic response might be increased attention necessitated by having to manipulate a CRDI dial throughout this 20-minute excerpt. The present investigation attempted to answer this question by having different groups of subjects listen with and without CRDI dial manipulation. Results of the study indicated that there was a significant difference between the aesthetic responses of subjects who manipulated the dial versus those who did not; subjects who manipulated the dial evidencing higher perceived aesthetic response scores. Theoretical aspects concerning music listening are discussed.</t>
  </si>
  <si>
    <t>May-06</t>
  </si>
  <si>
    <t>Journal of Music Therapy</t>
  </si>
  <si>
    <t>Receiving vaccinations is a part of growing up; however, as necessary as vaccinations are, many children find them to be frightening and painful. Music has been examined as a potential distraction during pediatric medical procedures, but research findings have been mixed, due, in part, to the fact that children were primarily instructed to merely “listen to the music.” The present study sought to determine if a focus of attention activity involving music would affect levels of distress and perceptions of pain in pediatric injection patients. Sixty-four 4- to 6½-year old children receiving routine immunizations were randomly assigned to one of three conditions: musical story, spoken story, or standard care/control. Children in the two treatment conditions listened to a recorded story and pointed at corresponding pictures throughout the injection process. Observational data on distress and pain were collected, in addition to the child's self-rating of pain. Participants in the musical story condition tended to be less distressed and report less pain than participants in the other two conditions, although these differences were not statistically significant. Subsequent analysis indicated that children who received more injections tended to benefit more from the music intervention, in terms of their perceived pain.</t>
  </si>
  <si>
    <t>The purpose of this study was to investigate the effects of musical training and musical complexity on focus of attention to melody or harmony. Participants (N = 192) were divided into four groups: University Jazz Majors (n = 64); University Music Majors consisting of instrumental performance or music education majors, (n = 64); High School instrumentalists (n = 32) consisting of tenth through twelfth grades, and Junior High School instrumentalists (n = 32) consisting of seventh- and eighth-graders. The university participants were further divided into response mode groups. Half of the music major and jazz major (n = 32) participants responded continuously via the Continuous Response Digital Interface (CRDI). The remaining university participants (n = 32) and the high school and junior high school participants responded via the static Likert-type scale measure. The musical complexity variable was categorized into four levels of melodic complexity (M1 – least complex; M2 – less complex; M3 – more complex; M4 – most complex) and four levels of harmonic complexity (H1 – least complex; H2 – less complex; H3 – more complex; H4 – most complex). Each trial consisted of a melodic complexity/harmonic complexity pairing performed by the same performer on jazz piano. Four levels of melodic complexity and four levels of harmonic complexity produced a total of 16 pairs of stimuli heard by each participant. In an attempt to control for order effect, the stimulus pairs were presented in four block-random orders so that no melodic or harmonic complexity levels would be heard consecutively. A four-factor ANOVA was conducted with two between subjects factors (order and musical training groups) and two within subjects factors (melodic complexity and harmonic complexity). Significant differences were found for focus of attention to melodic complexity, F(3, 504) = 94.63, p &lt; .001, and focus of attention to harmonic complexity, F(3, 504) = 12.97, p &lt; .001. Significant interactions occurred between musical training and focus of attention. Data show a positive relationship between harmonic focus of attention and increased musical training. Suggestions for future research into the effect of musical complexity and musical training are discussed.</t>
  </si>
  <si>
    <t>The purpose of this study was to determine what effect, if any, subtitles would have on listeners’ perceptions of expressivity in an operatic performance. Specifically, this study addressed the following research questions: (1) will there be differences in perceived expressivity among three listening conditions (audio only, audio + video, audio + video with subtitles)? (2) Will the listening condition have an effect on listeners’ magnitude of response? (3) Will listening condition have an effect on listeners’ stated focus of attention during the listening task? (4) Where during the stimulus will listeners perceive moments of expressivity? A 13-minute excerpt from a live production of Puccini’s La Bohème was used as the music stimulus. Participants (N = 103) were randomly assigned to the experimental (audio + video, audio + video with subtitles) and control (audio only) groups. Continuous data were collected via the Continuous Response Digital Interface (CRDI), and summative data were collected via a post hoc questionnaire. Results revealed significant differences in listeners’ continuous data among all three groups, with the audio condition evidencing the highest response magnitude, and the subtitles group receiving the lowest response magnitude. No significant differences were found among the groups with respect to summative perceptions of expressivity or focus of attention. Implications of these findings and suggestions for future research are discussed.</t>
  </si>
  <si>
    <t>We tested the hypothesis that, during naturalistic viewing, moments of increasing narrative suspense narrow the scope of attentional focus. We also tested how changes in the emotional congruency of the music would affect brain responses to suspense, as well as subsequent memory for narrative events. In our study, participants viewed suspenseful film excerpts while brain activation was measured with functional magnetic resonance imaging. Results indicated that suspense produced a pattern of activation consistent with the attention-narrowing hypothesis. For example, we observed decreased activation in the anterior calcarine sulcus, which processes the visual periphery, and increased activity in nodes of the ventral attention network and decreased activity in nodes of the default mode network. Memory recall was more accurate for high suspense than low suspense moments, but did not differ by soundtrack congruency. These findings provide neural evidence that perceptual, attentional, and memory processes respond to suspense on a moment-by-moment basis.</t>
  </si>
  <si>
    <t xml:space="preserve">Journal of Applied Sport Psychology </t>
  </si>
  <si>
    <t>Music has often been portrayed as a dissociative (i.e., distracting) mechanism. This study demonstrates that music may not be unifunctional in regards to attentional focus; that is, external concentration on music can coexist with task-relevant thoughts. Female intercollegiate rowers (N = 26) performed four 1,000 m sprints on a rowing ergometer at maximal effort under music, coxswain, combined music and coxswain, and control conditions. Findings indicate that during the 1,000 m rowing sprint, both external and task-relevant dimensions of attentional focus can exist simultaneously. This implies a new consideration of music as either dissociative or associative based on task-related factors.</t>
  </si>
  <si>
    <t>The purpose of this study was to examine the effects of music preference and exercise intensity on exercise enjoyment, perceived exertion (RPE), and attentional focus. Participants were assigned to 1 of 3 music preference conditions (most preferred, least preferred, or no music) and walked/ran on a treadmill at 1 of 3 exercise intensities (low, moderate, or high) for 20 minutes. Measures of exercise enjoyment, RPE, and attentional focus (association, dissociation, distress) were taken. A3 × 3 ANOVA on enjoyment revealed that when participants paid attention to the music, music accounted for roughly 5% of the variance in exercise enjoyment (p = .04). Results of a 3 (music) × 3 (intensity) repeated measures ANOVA on RPE showed a main effect of intensity (p &lt; .001) but no main effect for music and no interaction effect. A 3 × 3 ANOVA on attentional focus revealed that those in the high intensity condition reported the greatest association (p &lt; .001) and distress (p &lt; .001). Although not significant, on average, participants in the most preferred music condition reported the highest levels of dissociation.</t>
  </si>
  <si>
    <t>Medicine &amp; Science in Sport &amp; Exercise</t>
  </si>
  <si>
    <t>Neuromuscular efficiency is improved during exercise when attention is focused externally on the effects of movement, rather than internally on the generation of movement. Music is a form of external attentional focus which may yield additional psychological benefits during exercise. The impact of music on neuromuscular efficiency remains to be fully investigated. PURPOSE: To determine the effects of music and other attentional focus conditions on muscular activation and psychological response to single-joint isometric exercise. METHODS: Apparently healthy subjects (N = 23; 12 men) completed an isometric elbow flexion task (40% of predetermined 3RM) for 1 min in three randomized, counterbalanced conditions: internal focus (INT), external focus with a simple distraction task (EXT), and external focus listening to music (MUS). Muscle activation of the biceps (BI) and triceps (TRI) brachii were recorded at 15 s intervals using a 4 channel Delsys EMG system, and were used to compute cocontraction ratio (CCN). Heart rate (HR) was measured throughout the exercise tasks and recorded at 15 s intervals. Psychological characteristics of perceived exertion (RPE), affective valence, task motivation, and attentional focus were measured at the end of each trial using single-item scales. Repeated measures 3 (condition) x 4 (time) ANOVAs were used to analyze the physiological variables (BI, TRI, CCN, and HR). Psychological variables were compared across conditions using a series of one-way repeated measures ANOVAs. RESULTS: No significant interaction effect or main effect for condition was found for any of the physiological variables (p &gt; .05), though there was a trend (p = .071, η2 = .12) for decreased HR with MUS (91.41 bpm) compared to INT (93.87 bpm). There was a significant main effect of condition on RPE (p = .002, η2 = .25), with a greater RPE in INT (13.87) compared to EXT (12.39) and MUS (12.61).CONCLUSIONS: The primary finding from the current study was that external focus, through both music and a distraction task, reduced the perception of effort during brief
single-joint isometric exercise, despite the fact that muscle activation and physiological demand were unchanged.</t>
  </si>
  <si>
    <t>Driving safety relies on a driver’s ability to maintain their attentional focus and that mood is one of the factors which influences this ability. This driving simulator study used mind wandering theory to understand the changes in car following behaviour and driver glance patterns when affected by neutral, happy, sad and angry moods during car following. Two types of cognitive load were used to investigate ways of disengaging drivers from the mind wandering state. The moods were induced via music and mental imagery and assessed via self-reports and physiological measures. The results show that mood valence and arousal have different effects on driving safety, with negative moods resulting in the most dangerous driving, regardless of arousal. The cognitive load, in some cases, disengaged drivers from mood-related mind wandering. However, more detailed research is needed to understand the amount of load necessary for this disengagement in different moods. The importance of using driving-related measures together with glance patterns in mood research was highlighted to overcome ambiguities resulting from conclusions based on single measurements.</t>
  </si>
  <si>
    <t xml:space="preserve">Cognition and Emotion </t>
  </si>
  <si>
    <t>A great number of studies have shown that different motivational and mood states can influence human attentional processes in a variety of ways. Yet, none of these studies have reliably quantified the exact changes of the attentional focus in order to be able to compare attentional performances based on different motivational and mood influences and, beyond that, to evaluate their effectivity. In two studies, we explored subjects' differences in the breadth and distribution of attention as a function of motivational and mood manipulations. In Study 1, motivational orientation was classified in terms of regulatory focus (promotion vs. prevention) and in Study 2, mood was classified in terms of valence (positive vs. negative). Study 1 found a 10% wider distribution of the visual attention in promotion-oriented subjects compared to prevention-oriented ones. The results in Study 2 reveal a widening of the subjects' visual attentional breadth when listening to happy music by 22% and a narrowing by 36% when listening to melancholic music. In total, the findings show that systematic differences and casual changes in the shape and scope of focused attention may be associated with different motivational and mood states.</t>
  </si>
  <si>
    <t>Pain</t>
  </si>
  <si>
    <t>Modern forms of music therapy are clinically established for various therapeutic or rehabilitative goals, especially in the treatment of chronic pain. However, little is known about the neuronal mechanisms that underlie pain modulation by music. Therefore, we attempted to characterize the effects of music therapy on pain perception by comparing the effects of 2 different therapeutic concepts, referred to as receptive and entrainment methods, on cortical activity recorded by magnetencephalography in combination with laser heat pain. Listening to preferred music within the receptive method yielded a significant reduction of pain ratings associated with a significant power reduction of delta-band activity in the cingulate gyrus, which suggests that participants displaced their focus of attention away from the pain stimulus. On the other hand, listening to self-composed “pain music” and “healing music” within the entrainment method exerted major effects on gamma-band activity in primary and secondary somatosensory cortices. Pain music, in contrast to healing music, increased pain ratings in parallel with an increase in gamma-band activity in somatosensory brain structures. In conclusion, our data suggest that the 2 music therapy approaches operationalized in this study seem to modulate pain perception through at least 2 different mechanisms, involving changes of activity in the delta and gamma bands at different stages of the pain processing system.</t>
  </si>
  <si>
    <t>Journal of Psycholinguistic Research</t>
  </si>
  <si>
    <t>Three different tasks (word repetition, lexical decision, and gender decision) were designed to explore the impact of the sex clues (sex of the speaker, sex of the addressee) and the type of gender (semantic, arbitrary) on the processing of isolated Spanish gendered words. The findings showed that the grammatical gender feature was accessed when no mandatory attentional focus was required. In addition, the results indicated that the participants organize information according to their own sex role, which provides more salience to the words that match in grammatical gender with their own sex role representation, even when the gender assignment is arbitrary. Finally, the sex of the speaker biased the lexical access and the grammatical gender selection, serving as a semantic prime when the two dimensions have a congruent relationship. Furthermore, the masculine form serves as the generic gender representing both male and female figures.</t>
  </si>
  <si>
    <t>NeuroReport</t>
  </si>
  <si>
    <t>Most studies examining the neural underpinnings of music listening have no specific instruction on how to process the presented musical pieces. In this study, we explicitly manipulated the participants’ focus of attention while they listened to the musical pieces. We used an ecologically valid experimental setting by presenting the musical stimuli simultaneously with naturalistic film sequences. In one condition, the participants were instructed to focus their attention on the musical piece (attentive listening), whereas in the second condition, the participants directed their attention to the film sequence (passive listening). We used two instrumental musical pieces: an electronic pop song, which was a major hit at the time of testing, and a classical musical piece. During music presentation, we measured electroencephalographic oscillations and responses from the autonomic nervous system (heart rate and high-frequency heart rate variability). During passive listening to the pop song, we found strong event-related synchronizations in all analyzed frequency bands (theta, lower alpha, upper alpha, lower beta, and upper beta). The neurophysiological responses during attentive listening to the pop song were similar to those of the classical musical piece during both listening conditions. Thus, the focus of attention had a strong influence on the neurophysiological responses to the pop song, but not on the responses to the classical musical piece. The electroencephalographic responses during passive listening to the pop song are interpreted as a neurophysiological and psychological state typically observed when the participants are ‘drawn into the music’.</t>
  </si>
  <si>
    <t>Proceedings of the Audio Mostly 2015 on Interaction With Sound</t>
  </si>
  <si>
    <t>In sound-fx and music, expressive artifacts of the recording contribute to forming expectations on how an object (sound source) is interacting with an environment (room) while also accounting for the associated resonances occurring in that object. By switching attentional focus between action and resonance in object and environment as a result of comparing expectations to incoming stimuli, the context of a virtual situation is simulated by referencing to syntax of body-object-environment interaction. This virtual syntax may be partially projected onto the situational context of the user, leading to antecedents of immersion that depend on emotional arousal and personality traits of the listener. After having outlined a conceptual framework describing the mediation and agency detection of sonic expression within the acoustic properties of situational contexts, the paper provides an outlook on how these agents may be translated to meaningful structures that are yet to be studied in video games.</t>
  </si>
  <si>
    <t xml:space="preserve">Marriage &amp; Family Review </t>
  </si>
  <si>
    <t>The history of family research in Finland dates back to 1889, when the famous sociologist Edward Westermarck published his doctoral thesis "The Origin of Human Marriage." After World War II the old anthropological and socio-historical research tradition was effectively superseded by the emerging school of American sociology. By 1952 the focus of attention in sociology was already shifting to the problems of modern society. There appeared hardly any texts during the 1950s that seriously challenged the traditional family institution. Family research invested virtually all its energies in studying the housewife and assuring people that family was alive and well. The entire field of sociological research saw some significant changes in the late 1970s. A new category-way-of-life-took the social sciences and sociology by storm. The arrival of this concept provides one example of the growing influence of Marxist research during the 1970s. Since the 1980s the attention of family researches has been shifting more and more towards individualism and the search for new types of permanent relationships. Feminist research has been drawing critical attention to the understanding of the family as a unit, observing that this understanding contains various simplifying implicit assumptions. A recurring argument in feminist research is that the family does not have one voice, and that the family does not mean the same thing to all its members. Lately the perspective of social constructionism has been rapidly gaining ground in Finnish studies. At the same time, some critics are now saying that instead of trying to uncover cultural meaning from different types of discourse, family research should instead be investing its energies in serious theorizing that is devoted to uncovering the truth.</t>
  </si>
  <si>
    <t xml:space="preserve">Journal of Interdisciplinary Mathematics </t>
  </si>
  <si>
    <t>The cultural and creative industry is a form of non-traditional manufacturing industry that has always been the academic focus of attention. It requires direct experience and close connection to the culture and everyday life. Also, the cultural and creative industry has been attracted visitors and boosted local economy in different forms and media. The paper put forward the concept of “Musicgraphic images” with three research stages: 1. The collection and selection of research themes; 2. Content creation; 3. Performance practice in collaboration with industry. “Musicgraphic images” is a mixture of music, dance and computer animation providing folk tales and folk festivities for content. The purpose of the research is to highlight local culture and to enhance the cohesion of culture through “Musicgraphic images”, which will bring about economic and social benefits to the cultural tourism. The research is inspired by Chinese ancient legends and the folk tale of “The supreme emperor of the dark heavens fights the turtle and snake monsters”, combining the images of the ancestors have gone through all kinds of hardships to cross the Taiwan Strait. This study investigates the effects of ethnic culture to the public imagery through adjective vocabularies, and thus promote the development of the folk culture related industries.</t>
  </si>
  <si>
    <t>Oct-18</t>
  </si>
  <si>
    <t>Vestnik Tomskogo gosudarstvennogo universiteta. Filosofiya. Sotsiologiya. Politologiya – Tomsk</t>
  </si>
  <si>
    <t>The synaesthetic sphere of the embodied mind: the case study of the color hearing of a musicians</t>
  </si>
  <si>
    <t>The problem of pre-reflexive foundations of consciousness and mind has always been crucial for phenomenology. This problem has acquired a new perspective in the contemporary studies of the em_x0002_bodied mind. Bodily preconditions of consciousness are comprehended in neurosciences, psychiatry, psychoanalysis, analytic philosophy, pragmatism and post-phenomenology. Perception, spatial_x0002_corporeal orientation, body memory, day-to-day actions, psychological contact of a human with his own body, sense-gaining by means of gestures are considered as access points to the embodied mind. The author aims to study the perceptual level of the embodied mind by associating psychological data with phenomenological problems. Phenomena of an intermodal transposition, also referred to as syn_x0002_aesthesia, are in he focus of attention. The author hypothesizes that synaesthetic reactions not only have cognitive consequences but also are a pre-reflexive form of the embodied mind. She confirms her view with by analyzing the results of experimental studies of grapheme-color synaesthesia and color hearing of professional musicians. M. Dixon’s experiments of grapheme-color synaesthesia show that ambiguous graphemes are perceived in different colors depending on whether test subjects see a num_x0002_ber or a letter. Consequently, a synaesthetic reaction is not a result of perception of shapes or lines, it is caused by the meaning of graphemes in the context. It is also significant that most musicians with color hearing sense the keynotes of tonality in color, not the pitch level. It is not a certain chord, for synaesthetic musicians see the color of the keynotes during the musical composition, even if the key_x0002_note chord does not sound now or there are modulations in other tonalities. They rather hear the com_x0002_mon center of harmonic gravitation in color. Notably, synaesthetic musicians lose these color sensa_x0002_tions when they hear atonal music. In doing so, they hear enharmonic sounds and chords which have the same pitch levels but different notations in different colors. These important moments of graph_x0002_eme-color synaesthesia and color hearing indicate the presence of a bodily-cognitive level of con_x0002_sciousness on which perception and meaning attribution are indistinguishable. Here occur the process_x0002_es that can be defined as simultaneous processes of perception, thinking and meaning attribution. Namely, here we have the opportunity to observe a work of the embodied mind</t>
  </si>
  <si>
    <t>Attention, Perception, &amp; Psychophysics</t>
  </si>
  <si>
    <t>Inattentional unawareness potentially occurs in several different sensory domains but is mainly described in visual paradigms (“inattentional blindness”; e.g., Simons &amp; Chabris, 1999, Perception, 28, 1059–1074). Dalton and Fraenkel (2012, Cognition, 124, 367–372) were introducing “inattentional deafness” by showing that participants missed by 70% a voice repeatedly saying “I’m a Gorilla” when focusing on a primary conversation. The present study expanded this finding from the acoustic domain in a multifaceted way: First, we extended the validity perspective by using 10 acoustic samples—specifically, excerpts of popular musical pieces from different music genres. Second, we used as the secondary acoustic signal animal sounds. Those sounds originate from a completely different acoustic domain and are therefore highly distinctive from the primary sound. Participants’ task was to count different musical features. Results (N = 37 participants) showed that the frequency of missed animal sounds was higher in participants with higher attentional focus and motivation. Additionally, attentional focus, perceptual load, and feature similarity/saliency were analyzed and did not have an influence on detecting or missing animal sounds. We could demonstrate that for 31.2% of the music plays, people did not recognize highly salient animal voices (regarding the type of acoustic source as well as the frequency spectra) when executing the primary (counting) task. This uncovered, significant effect supports the idea that inattentional deafness is even available when the unattended acoustic stimuli are highly salient.</t>
  </si>
  <si>
    <t xml:space="preserve">International Journal of Performance Analysis in Sport </t>
  </si>
  <si>
    <t>The purpose of match analysis in coaching contexts is to provide augmented feedback to players. Computer-based systems integrate quantitative performance data with video images. These systems can be tailored for use with any sport using performance indicators of interest to the coaches and players. This paper describes how feedback is given to players using match analysis systems, based on experience of working with athletes competing in international tournaments. The process of using systems to gather performance data, analyse that data, providing feedback in the form of statistics and video sequences. Video sequences can be provided in 2 ways; interactively through the match analysis system or as a stand alone edited movie. Interactively provided video sequences have the benefit of being provided flexibly and as soon as the data is analysed on the system. This can be as soon as the match has completed. If there is limited time between matches and a need for rapid feedback, interactively provided video sequences are used. These can include critical match events and novel incidents. The statistical information provided by the systems can identify areas that require attention such as possession losses, but observation of the relevant sequences allows the coaches to identify exactly why possessions are being lost and then this can be properly addressed in practice sessions with the player. There are different types of standalone video that can be produced. These include motivational videos of positive aspects with background music of the players’ choice. There are occasions where videos contain both negative and positive aspects.</t>
  </si>
  <si>
    <t>May-10</t>
  </si>
  <si>
    <t xml:space="preserve">American Journal of Distance Education </t>
  </si>
  <si>
    <t>This study compared face-to-face and videoconference private music lessons of one saxophone and two tuba students. One value of this study is the magnitude of the data analysis. More than 28,800 frames of digital video and verbatim scripts of all lessons were analyzed for time spent engaged in sequential patterns of instruction, performance, focus of attention, eye contact, and other nonverbal behaviors. Findings revealed teacher modeling occurred 28% more often (p &lt; .05) and off-task behaviors comprised 36% more time (p &lt; .01) during face-to-face lessons. Student performance increased more than 22% (p &lt; .05) and all eye contact increased during distance lessons. Overall, only a few differences were found for focus of attention and venue confining behaviors. Activities such as touching, instructors marking students' music, and pointing to specific places in the music occurred less than 1% of the time during face-to-face lessons.</t>
  </si>
  <si>
    <t>By recording auditory electrical brain potentials, we investigated whether the basic sound parameters (frequency, duration and intensity) are differentially encoded among speech vs. music sounds by musicians and non-musicians during different attentional demands. To this end, a pseudoword and an instrumental sound of comparable frequency and duration were presented. The accuracy of neural discrimination was tested by manipulations of frequency, duration and intensity. Additionally, the subjects’ attentional focus was manipulated by instructions to ignore the sounds while watching a silent movie or to attentively discriminate the different sounds. In both musicians and non-musicians, the pre-attentively evoked mismatch negativity (MMN) component was larger to slight changes in music than in speech sounds. The MMN was also larger to intensity changes in music sounds and to duration changes in speech sounds. During attentional listening, all subjects more readily discriminated changes among speech sounds than among music sounds as indexed by the N2b response strength. Furthermore, during attentional listening, musicians displayed larger MMN and N2b than non-musicians for both music and speech sounds. Taken together, the data indicate that the discriminative abilities in human audition differ between music and speech sounds as a function of the sound-change context and the subjective familiarity of the sound parameters. These findings provide clear evidence for top-down modulatory effects in audition. In other words, the processing of sounds is realized by a dynamically adapting network considering type of sound, expertise and attentional demands, rather than by a strictly modularly organized stimulus-driven system.</t>
  </si>
  <si>
    <t>Vocal expressions commonly elicit activity in superior temporal and inferior frontal cortices, indicating a distributed network to decode vocally expressed emotions. We examined the involvement of this fronto-temporal network for the decoding of angry voices during attention towards (explicit attention) or away from emotional cues in voices (implicit attention) based on a reanalysis of previous data (Frühholz, S., Ceravolo, L., Grandjean, D., 2012. Cerebral Cortex 22, 1107-1117). The general network revealed high interconnectivity of bilateral inferior frontal gyrus (IFG) to different bilateral voice-sensitive regions in mid and posterior superior temporal gyri. Right superior temporal gyrus (STG) regions showed connectivity to the left primary auditory cortex and secondary auditory cortex (AC) as well as to high-level auditory regions. This general network revealed differences in connectivity depending on the attentional focus. Explicit attention to angry voices revealed a specific right–left STG network connecting higher-level AC. During attention to a nonemotional vocal feature we also found a left–right STG network implicitly elicited by angry voices that also included low-level left AC. Furthermore, only during this implicit processing there was widespread interconnectivity between bilateral IFG and bilateral STG. This indicates that while implicit attention to angry voices recruits extended bilateral STG and IFG networks for the sensory and evaluative decoding of voices, explicit attention to angry voices solely involves a network of bilateral STG regions probably for the integrative recognition of emotional cues from voices.</t>
  </si>
  <si>
    <t>In this article, I explore ways of facilitating discourse about the timbral structures of musical pieces. I address three areas of timbral study: (1) dimensions, (2) auditory streaming and pitch, and (3) change rate and attentional focus. In (1) I draw upon psychoacoustical approaches to timbre, suggesting that dimensions may be divided into “analytical” and “holistic” types. In (2), I draw upon Parncutt'S pitch salience algorithm (1992) and Huron'S perceptual voice-leading Principles (2001) for stream salience estimations; and in (3), I offer notational and analytical preference rules for a theoretical model of timbral change. In order to illustrate the usefulness of modes of inquiry (2) and (3), the article includes sample analyses, principally of bars 1–11 of Schoenberg'S Opus 16, No. 3 (Farben). Although listeners generally have difficulty perceiving the canonic structure of Farben, application of Parncutt'S algorithm reveals that if Schoenberg had intended the moving canonic voices to be perceptually salient, his choice of pitches for the five-voice chords was well judged. I suggest that the divergence between listeners' perceptions and the Parncutt results may be attributed to various factors highlighted in Huron'S voice-leading Principles, and to the timbral change rate. A theory of timbre must draw upon analytical techniques that are adaptable to many different contexts. The eclectic tool-set that I have offered here is based on perception. Application of the proposed perceptual tools provides insight into specific hearings and, perhaps more importantly, may enable listeners to hear in new ways.</t>
  </si>
  <si>
    <t>Proceedings of the IADIS International Conference Interfaces and Human Computer Interaction</t>
  </si>
  <si>
    <t>Regardless of listening to a small studio or to a huge cathedral, the environment in which sound and music is performed can act as an agent of meaning in how we relate to our actual surroundings. Applying a short reverb on a love song may point at a setting of upfront intimacy and accessibility. On the other hand, situating that song within the blurry inaccessible spaciousness of a cathedral may not improve your chances to make your date stay past dessert. In both cases expressive compatibility of room acoustics is determined on expectations generated from the music material: But does the environment as well as its functional setting in user interaction also arouse expectations towards the expressive properties of sound/music? And how might these properties affect selective attention, the sense of immersion/presence and finally the decoding of semiotic agents in the music dramaturgy of an interactive environment? In recorded sound-fx and music, expressive artifacts of space contribute to forming expectations on how an object [sound source] is interacting with an environment [room] while also accounting for the associated resonances occurring in that object. By switching attentional focus between action and resonance in object and environment as a result of comparing expectations to incoming stimuli, the context of a virtual situation is simulated by referencing to a syntax on body-object-environment interaction. This virtual syntax may be partially projected onto the situational context of the recipient leading to antecedents of immersion depending on emotional arousal and personality traits such as empathising-systemising. After having outlined a conceptual framework describing the mediation and agency detection of sonic expression within the acoustic properties of situational contexts, the last part of the paper shall provide an outlook on how these agents may be translated to meaningful structures that are yet to be studied in interactive media such as video games.</t>
  </si>
  <si>
    <t>Dec-14</t>
  </si>
  <si>
    <t>Frontiers in Human Neuroscience</t>
  </si>
  <si>
    <t>In previous studies investigating entrainment and person perception, synchronized movements were found to enhance memory for incidental person attributes. Although this effect is robust, including in dance, the process by which it is actuated are less well understood. In this study, two hypotheses are investigated: that enhanced memory for person attributes is the result of (1) increased gaze time between in-tempo dancers; and/or (2) greater attentional focus between in-tempo dancers. To explore these possible mechanisms in the context of observing dance, an eye-tracking study was conducted in which subjects watched videos of pairs of laterally positioned dancers; only one of the dancers was synchronized with the music, the other being asynchronous. The results were consistent with the first hypothesis—music-dance synchrony gives rise to increased visual inspection times. In addition, there was a preference for upper-body fixations over lower-body fixations across both synchronous and asynchronous conditions. A subsequent, single-dancer eye-tracking study investigated fixations across different body regions, including head, torso, legs and feet. Significantly greater dwell times were recorded for head than torso and legs; feet attracted significantly less dwell time than any other body region. Lastly, the study sought to identify dance gestures responsible for torso- and head-directed fixations. Specifically we asked whether there are features in dance that are specially designed to direct an observer’s gaze towards the face—the main “communicative portal” with respect to the transmission of intent, affect and empathy.</t>
  </si>
  <si>
    <t>El oído pensante</t>
  </si>
  <si>
    <t>When understanding music as a type of enunciation, and consequently as a type of writing, the revision is proposed of the hegemonic process by which music, in turn understood as a communication support system, has also been colonized. Given that many support, register and communication systems were a focus of attention for the colonization process in the Americas, it is inferred that the music also was, both in its ideological and technological dimensions. To define this, the concept of solfeización is used in this work in its validation of the score as the main structure and articulator of western musical theory, in contrast to the case study of Afro-Cuban music, specifically that of the Cuban clave: rhythmic structure that regulates much of the music of this tradition. Thus, we propose such element as an indicator that the ideological aspect in music has not been fully colonized in the Latin American region</t>
  </si>
  <si>
    <t>May-07</t>
  </si>
  <si>
    <t>EURASIP Journal on Image and Video Processing</t>
  </si>
  <si>
    <t>The goal of the See ColOr project is to achieve a noninvasive mobility aid for blind users that will use the auditory pathway to represent in real-time frontal image scenes. We present and discuss here two image processing methods that were experimented in this work: image simplification by means of segmentation, and guiding the focus of attention through the computation of visual saliency. A mean shift segmentation technique gave the best results, but for real-time constraints we simply implemented an image quantification method based on the HSL colour system. More particularly, we have developed two prototypes which transform HSL coloured pixels into spatialised classical instrument sounds lasting for 300 ms. Hue is sonified by the timbre of a musical instrument, saturation is one of four possible notes, and luminosity is represented by bass when luminosity is rather dark and singing voice when it is relatively bright. The first prototype is devoted to static images on the computer screen, while the second has been built up on a stereoscopic camera which estimates depth by triangulation. In the audio encoding, distance to objects was quantified into four duration levels. Six participants with their eyes covered by a dark tissue were trained to associate colours with musical instruments and then asked to determine on several pictures, objects with specific shapes and colours. In order to simplify the protocol of experiments, we used a tactile tablet, which took the place of the camera. Overall, colour was helpful for the interpretation of image scenes. Moreover, preliminary results with the second prototype consisting in the recognition of coloured balloons were very encouraging. Image processing techniques such as saliency could accelerate in the future the interpretation of sonified image scenes</t>
  </si>
  <si>
    <t>Current Directions in Psychological Science</t>
  </si>
  <si>
    <t>Skilled motor performance is essential in sports, the performing arts, various occupations, and many daily activities. Scientists and practitioners alike are therefore interested in understanding the conditions that influence the performance and learning of movement skills, and how they can be utilized to optimize training. In OPTIMAL theory, three motivational and attentional factors are key: enhanced expectancies for future performance, the performer’s autonomy, and an external focus of attention. We review recent evidence suggesting that each factor contributes independently to strengthen the coupling of goals to actions. This work has implications ranging from fostering more effective skill development in novice learners, to increasing the efficiency of athletes’ and musicians’ performance, and to facilitating the success of patients in regaining functional capabilities.</t>
  </si>
  <si>
    <t>Musicians Focal Dystonia (MFD) is a task-specific movement disorder affecting highly skilled musicians. The pathophysiology is poorly understood, and the available treatments are unable to fully and reliably rehabilitate the affected skill. Recently, the exclusively neurological nature of the condition has been questioned, and additional psychological, behavioral, and psychosocial contributing factors were identified. However, very little is known about how these factors influence the recovery process, and how, if at all, they are addressed in ongoing practices. For this study, 14 practitioners with substantial experience in working with musicians with MFD were interviewed about the elements in their approach which are directed at the cognition, emotions, attitudes, and behaviors of their patients and clients. A wide variety of tools were reported in three areas: (1) creating a supportive learning environment and addressing anxiety and perfectionism, (2) using body-oriented methods to optimize the playing behaviors and (3) consciously channeling the focus of attention to guide the physical retraining exercises and establishing new habits. The study also revealed that in-depth knowledge of the instrumental technique is profitable to retrain the impaired motor patterns. Therefore, the importance of including music educators in developing new therapeutic approaches will also be highlighted.</t>
  </si>
  <si>
    <t xml:space="preserve">International Journal of Speech-Language Pathology </t>
  </si>
  <si>
    <t>Purpose: Voice therapy is a complex behavioural intervention. Understanding its components is integral for continued advancement of voice therapy research, translation of evidence into the clinical setting and improved client care. The Motor Learning Classification Framework (MLCF) offers an excellent opportunity for increasing such knowledge, specifically in relation to identifying variables that affect motor learning (ML), an important mechanism hypothesised to bring about voice change during voice therapy. The MLCF has shown promising results in identifying speech-language pathologists’ (SLPs) use of ML variables during experimentally controlled voice therapy contexts. The purpose of this study was to test the feasibility of applying the framework in the clinical context of everyday voice therapy practice. Method: Data consisted of two video-recorded voice therapy sessions representing usual voice therapy care. Classification of ML variables used by SLPs during the recorded sessions was attempted based on the MLCF. Result: Several problematic features of the framework were identified. Based on deliberations between the authors of the current paper, the MLCF was revised using an iterative process. This resulted in the construction of an updated version of the framework (MLCF-V2). The MLCF-V2 organises ML strategies into two broad categories: directly observable behaviours and learning processes. The framework incorporates greater consideration of theory and empirical evidence supporting motivational, attentional focus and subjective error estimation influences on ML. Several examples of each ML variable are included as well as an attempt to provide clearer classification instruction. Conclusion: It is anticipated that the MLCF-V2 will provide a more useful and reliable classification for use in future investigations of SLPs’ use of ML variables during usual voice therapy practice.</t>
  </si>
  <si>
    <t>Music-related interventions have been extensively used in the field of sport and exercise as a strategy to ameliorate the effects of fatigue-related symptoms and enhance exercise performance (for review, see Karageorghis and Priest, 2012a,b). Recent evidence indicates that music regulates brain activity (Bishop et al., 2014) with consequent effects on psychophysiological responses and work output (Terry et al., 2012). In order to define whether a piece of music is motivational or oudeterous (i.e., motivationally neutral) psychological instruments such as the Brunel Music Rating Inventory-3 (BMRI-3; Karageorghis and Terry, 2011) have been developed on the premise that the musical components define the motivational qualities of music. Karageorghis et al. (2006) suggested that musical components such as rhythm and melody have considerable influence upon psychophysiological responses that occur during exercise. In such application, the exerciser rates the magnitude by which the elements of music influence the physical task. Each piece of music receives a score based on the exerciser's/athlete's opinion; thus, the score is used as an index of how motivational a piece of music is (e.g., Hutchinson and Karageorghis, 2013). Despite the influence of the elements of music on bodily responses that occur during exercise, moderate-to-high intensity bouts of physical activity are theorized to force attentional focus to associative thoughts, meaning that subcomponents of the auditory stimulus are naturally dismissed (see the Attenuation Theory, Treisman, 1964; see Gabana et al., 2015, for a practical example).</t>
  </si>
  <si>
    <t>Oct-01</t>
  </si>
  <si>
    <t>Proceedings of the Human Factors And Ergonomics Society 45th Annual Meeting</t>
  </si>
  <si>
    <t>In the current driving simulator experiment, two different alerting devices, presented to the audio and tactile sense modality respectively, were used to study the effects on driver attention control. The experiment was carried out at VTI, (Swedish Road and Transport Research Institute). While driving, the participants were distracted by a secondary task. An alerting device was then used to make the driver aware of the fact that he was distracted and to make his focus of attention switch back to the main task of driving. The hypothesis was that the audio device, in form of a voice calling out the driver's own name, would produce a more rapid switch of attention than the tactile device, in form of vibrations in the car cockpit. The study can be of use when designing a potential device for controlling driver's attention while driving to reduce car accidents.</t>
  </si>
  <si>
    <t>Journal on Multimodal User Interfaces</t>
  </si>
  <si>
    <t>Interacting with an embodied conversational agent (ECA) in a professional context addresses social considerations to satisfy customer-relationship. This paper presents an experimental study about the perception of virtual intimacy in human-ECA interactions. We explore how an ECA’s multimodal communication affects our perception of virtual intimacy. To this end, we developed a virtual Tourism Information counselor capable of exhibiting verbal and nonverbal intimate behaviors according to several modalities (voice, chatbox, both media), and we built a corpus of videos showing interactions between the agent and a human tourist. We interrogated observers about their perception of the agent’s level of intimacy. Our results confirm the human ability to perceive intimacy in an ECA displaying multimodal behaviors, although the contribution of nonverbal communication remains unclear. Our study suggests that using voice channel increases the perception of virtual intimacy and offers further evidence that human-inspired design of ECAs is needed. Finally, we demonstrate that intimate cues do not disturb the comprehension of task-related information and are valuable for an attentional focus on the agent’s animation. We discuss the concept of virtual intimacy in relation to interpersonal intimacy, and we question its perception in terms of attentional mechanisms.</t>
  </si>
  <si>
    <t>Psychopathology</t>
  </si>
  <si>
    <t>Perception of one’s speech or the speech of others reflects an intrinsic process and should not to be seen as a product of information processing of external sensory input. From this perspective, the perception of one’s own or others’ speech is fundamentally equivalent to the experience of verbal hallucinations. Speech perception is generated primarily in the focus of attention, but auditory and proprioreceptive input from verbal articulations play an important constraining role, ensuring that perception remains adaptive to interaction with the external world. In verbal hallucinations these constraints may be partially disrupted. Perceptual qualities of hallucinatory voices may be generated in the focus of attention alone (in ignorance of actual acoustic stimulation from the environment), whilst content and grammatical aspects of hallucinatory speech perception may continue to be constrained adequately by proprioreceptive reafferentation from the speech apparatus. Thus subvocal speech may play a role in the elaboration and maintenance of verbal hallucinations.</t>
  </si>
  <si>
    <t>The World of Music</t>
  </si>
  <si>
    <t>This article concerns wedding traditions and music of the Estonian island, Kihnu, where ancient customs and songs are still living in unbroken tradition. Weddings songs belong to the Baltic-Finnic runo-song tradition. All wedding songs in Kihnu are of the same one-line tune-type with a narrow ambit. Their different versions and variants represent the oldest layer ofruno-tunes. Weddings songs are treated in a wider ethnocultural context. Focus of attention is performing practices, spells, shouts and instrumental dance music that belong to the wedding ceremony, also spiritual and secular songs of more recent origin and current changes in the wedding tradition. The old Kihnu wedding customs are of pre-Christian origin. Although people have not followed such ancient beliefs for a long time, the symbolic meaning of these customs has been preserved. New songs and customs connected with the Kihnu weddings can be regarded as a compromise between the traditional and the contemporary. The whole wonder of the survival of the Kihnu culture actually lies in the fact that in the course of time, it has assimilated different elements that it changed, while maintaining itself New phenomena and different historical strata have lived side by side, without ousting the old. Today, as traditional folk song and music together with old customs, ethnographic milieu and the traditional way of life are on the verge of disappearing, folklore ensembles have become the principal mediators between traditional and contemporary culture. One such group is Kihnumua, which has been active for more than thirty years representing different generations -the old and the young as well as children. Members of the group were invited to sing at wedding ceremonies, where they usually functioned as ceremonial singers. The last traditional Kihnu wedding was held in 1995 and only time will tell whether the unique Kihnu wedding with its ancient customs and songs will live on or if it will be practised only as entertainment for tourists.</t>
  </si>
  <si>
    <t>Journal of Autism and Developmental Disorders</t>
  </si>
  <si>
    <t>We studied the association between an adult’s behavior and episodes of social engagement (ESEs) in young children with autism during play-based assessment. ESEs were defined as events in which a child looked toward the adult’s face and simultaneously showed an additional form of communicative behavior. The adult’s behavior before each ESE, and before time-sampled control periods, was rated using Coding Active Sociability in Preschoolers with Autism (CASPA). As predicted, adult musical/motoric activity, communications that followed the child’s focus of attention, scaffolding through social routines, imitations of the child, and adult repetitions were significantly more prevalent before ESEs, but cognitive assessment activities, adult inactivity, and “ignoring” were significantly less prevalent. We consider the implications for understanding the developmental psychopathology of autism.</t>
  </si>
  <si>
    <r>
      <t xml:space="preserve">Tab.I_IDENTIFICATION of records </t>
    </r>
    <r>
      <rPr>
        <b/>
        <sz val="28"/>
        <color theme="1"/>
        <rFont val="Arial"/>
        <family val="2"/>
      </rPr>
      <t>(</t>
    </r>
    <r>
      <rPr>
        <b/>
        <i/>
        <sz val="28"/>
        <color theme="1"/>
        <rFont val="Arial"/>
        <family val="2"/>
      </rPr>
      <t xml:space="preserve">n </t>
    </r>
    <r>
      <rPr>
        <b/>
        <sz val="28"/>
        <color theme="1"/>
        <rFont val="Arial"/>
        <family val="2"/>
      </rPr>
      <t>= 387)</t>
    </r>
  </si>
  <si>
    <r>
      <t xml:space="preserve">Tab.IIa_SCREENING of records </t>
    </r>
    <r>
      <rPr>
        <b/>
        <sz val="28"/>
        <color theme="1"/>
        <rFont val="Arial"/>
        <family val="2"/>
      </rPr>
      <t>(</t>
    </r>
    <r>
      <rPr>
        <b/>
        <i/>
        <sz val="28"/>
        <color theme="1"/>
        <rFont val="Arial"/>
        <family val="2"/>
      </rPr>
      <t xml:space="preserve">n </t>
    </r>
    <r>
      <rPr>
        <b/>
        <sz val="28"/>
        <color theme="1"/>
        <rFont val="Arial"/>
        <family val="2"/>
      </rPr>
      <t>= 224) Reviewer 1 [JH]</t>
    </r>
  </si>
  <si>
    <r>
      <t xml:space="preserve">Tab.IIb_SCREENING of records </t>
    </r>
    <r>
      <rPr>
        <b/>
        <sz val="28"/>
        <color theme="1"/>
        <rFont val="Arial"/>
        <family val="2"/>
      </rPr>
      <t>(</t>
    </r>
    <r>
      <rPr>
        <b/>
        <i/>
        <sz val="28"/>
        <color theme="1"/>
        <rFont val="Arial"/>
        <family val="2"/>
      </rPr>
      <t xml:space="preserve">n </t>
    </r>
    <r>
      <rPr>
        <b/>
        <sz val="28"/>
        <color theme="1"/>
        <rFont val="Arial"/>
        <family val="2"/>
      </rPr>
      <t>= 224) Reviewer 2 [AI]</t>
    </r>
  </si>
  <si>
    <t>[YS]</t>
  </si>
  <si>
    <t>[NO]</t>
  </si>
  <si>
    <t>[EC]</t>
  </si>
  <si>
    <t>[D]</t>
  </si>
  <si>
    <t>[TM]</t>
  </si>
  <si>
    <t>[MO]</t>
  </si>
  <si>
    <t>[C]</t>
  </si>
  <si>
    <t>[B]</t>
  </si>
  <si>
    <t>[UC]</t>
  </si>
  <si>
    <r>
      <rPr>
        <sz val="20"/>
        <color theme="1"/>
        <rFont val="Arial"/>
        <family val="2"/>
      </rPr>
      <t xml:space="preserve">SCREENING </t>
    </r>
    <r>
      <rPr>
        <sz val="11"/>
        <color theme="1"/>
        <rFont val="Arial"/>
        <family val="2"/>
      </rPr>
      <t>(Codes: no [NO], yes [YS], transmission [TM], exclusion [EC], criteria (a) [A], criteria (b) [B], criteria (c) [C], criteria (d), [D], more than 1 criterium [MO])</t>
    </r>
  </si>
  <si>
    <t>(a) published in English language [YS], [NO]</t>
  </si>
  <si>
    <t>(b) published between Feb-98 &amp; Mar-23 [YS], [NO]</t>
  </si>
  <si>
    <t>(c) published in a peer-reviewed journal [YS], [NO]</t>
  </si>
  <si>
    <t>Screening result [TM], [EC]</t>
  </si>
  <si>
    <t>if [EC], reason for exclusion [A], [B], [C], [D], [TM], [MO]</t>
  </si>
  <si>
    <r>
      <t xml:space="preserve">Tab.III_SCREENING results </t>
    </r>
    <r>
      <rPr>
        <b/>
        <sz val="28"/>
        <color theme="1"/>
        <rFont val="Arial"/>
        <family val="2"/>
      </rPr>
      <t>(</t>
    </r>
    <r>
      <rPr>
        <b/>
        <i/>
        <sz val="28"/>
        <color theme="1"/>
        <rFont val="Arial"/>
        <family val="2"/>
      </rPr>
      <t xml:space="preserve">n </t>
    </r>
    <r>
      <rPr>
        <b/>
        <sz val="28"/>
        <color theme="1"/>
        <rFont val="Arial"/>
        <family val="2"/>
      </rPr>
      <t>= 224) Reviewer 1 [JH] &amp; 2 [AI]</t>
    </r>
  </si>
  <si>
    <t>FINAL SCREENING RESULTS</t>
  </si>
  <si>
    <t>Screening result [TM], [EC] of Reviewer 1</t>
  </si>
  <si>
    <t>Screening result [TM], [EC] of Reviewer 2</t>
  </si>
  <si>
    <t>Agreement [YS], [NO]</t>
  </si>
  <si>
    <t>AGREEMENT RATE [AR]</t>
  </si>
  <si>
    <t>AR(%)</t>
  </si>
  <si>
    <r>
      <rPr>
        <b/>
        <i/>
        <sz val="14"/>
        <rFont val="Arial"/>
        <family val="2"/>
      </rPr>
      <t>N</t>
    </r>
    <r>
      <rPr>
        <b/>
        <sz val="14"/>
        <rFont val="Arial"/>
        <family val="2"/>
      </rPr>
      <t>[YS]=</t>
    </r>
  </si>
  <si>
    <r>
      <rPr>
        <b/>
        <i/>
        <sz val="14"/>
        <rFont val="Arial"/>
        <family val="2"/>
      </rPr>
      <t>N</t>
    </r>
    <r>
      <rPr>
        <b/>
        <sz val="14"/>
        <rFont val="Arial"/>
        <family val="2"/>
      </rPr>
      <t>[NO]=</t>
    </r>
  </si>
  <si>
    <t>N</t>
  </si>
  <si>
    <t>DECISION AFTER DISCUSSION</t>
  </si>
  <si>
    <t>Screening result [TM], [EC] AFTER discussion</t>
  </si>
  <si>
    <t>Screening result [TM], [EC] BEFORE discussion</t>
  </si>
  <si>
    <r>
      <rPr>
        <b/>
        <i/>
        <sz val="14"/>
        <rFont val="Arial"/>
        <family val="2"/>
      </rPr>
      <t>N</t>
    </r>
    <r>
      <rPr>
        <b/>
        <sz val="14"/>
        <rFont val="Arial"/>
        <family val="2"/>
      </rPr>
      <t>[EC]=</t>
    </r>
  </si>
  <si>
    <t>TM(%)</t>
  </si>
  <si>
    <t>EC(%)</t>
  </si>
  <si>
    <r>
      <rPr>
        <b/>
        <i/>
        <sz val="14"/>
        <rFont val="Arial"/>
        <family val="2"/>
      </rPr>
      <t>N</t>
    </r>
    <r>
      <rPr>
        <b/>
        <sz val="14"/>
        <rFont val="Arial"/>
        <family val="2"/>
      </rPr>
      <t>[TM]=</t>
    </r>
  </si>
  <si>
    <t xml:space="preserve"> </t>
  </si>
  <si>
    <t>STUDY SELECTION</t>
  </si>
  <si>
    <t>BASIC REPORT DATA</t>
  </si>
  <si>
    <t>DECISION</t>
  </si>
  <si>
    <t>Authors</t>
  </si>
  <si>
    <t>Year</t>
  </si>
  <si>
    <t>Title</t>
  </si>
  <si>
    <t>Journal, volume (issue), pp.</t>
  </si>
  <si>
    <t>DOI</t>
  </si>
  <si>
    <t>APA citation</t>
  </si>
  <si>
    <t>Spalte2</t>
  </si>
  <si>
    <t>Type of report</t>
  </si>
  <si>
    <t xml:space="preserve">Research approach </t>
  </si>
  <si>
    <t>Research design</t>
  </si>
  <si>
    <t xml:space="preserve">Musical task/stimuli/material </t>
  </si>
  <si>
    <t>Outcome measure description</t>
  </si>
  <si>
    <t>Spalte3</t>
  </si>
  <si>
    <t>E. Apply an experimental paradigm referring to Wulf et al.</t>
  </si>
  <si>
    <t>G. Contain a precise illustration of outcome measures</t>
  </si>
  <si>
    <t>H. Address the processes of learning or performing a musical skill</t>
  </si>
  <si>
    <t>Eligibility check / decision</t>
  </si>
  <si>
    <t>Reason for exclusion</t>
  </si>
  <si>
    <t>CODES</t>
  </si>
  <si>
    <t>Original study [OS]</t>
  </si>
  <si>
    <t>Qualitative [QL]</t>
  </si>
  <si>
    <t>Between-subject [BS]</t>
  </si>
  <si>
    <t>No Musical Task [NO]</t>
  </si>
  <si>
    <t>No Outcome measure [NO]</t>
  </si>
  <si>
    <t>Yes [YS]</t>
  </si>
  <si>
    <t>Inclusion [IC]</t>
  </si>
  <si>
    <t>[E]</t>
  </si>
  <si>
    <t>Theoretical study [TS]</t>
  </si>
  <si>
    <t>Quantitative [QN]</t>
  </si>
  <si>
    <t>Within-subject [WS]</t>
  </si>
  <si>
    <t>Musical task exists [YS]</t>
  </si>
  <si>
    <t>Outcome measure exists [YS]</t>
  </si>
  <si>
    <t>No [NO]</t>
  </si>
  <si>
    <t>Exclusion [EC]</t>
  </si>
  <si>
    <t>Literature review [LR]</t>
  </si>
  <si>
    <t>Both [BO]</t>
  </si>
  <si>
    <t>Mixed [MX]</t>
  </si>
  <si>
    <t>Other type of report [OR]</t>
  </si>
  <si>
    <t>No research approach [NO]</t>
  </si>
  <si>
    <t>Other quantitative design [ON]</t>
  </si>
  <si>
    <t>Content analysis [CA]</t>
  </si>
  <si>
    <t>Reconstructive analysis [RA]</t>
  </si>
  <si>
    <t>[IC]</t>
  </si>
  <si>
    <t>Other qualitative design [OL]</t>
  </si>
  <si>
    <t>No research design [NO]</t>
  </si>
  <si>
    <t>Jentzsch, I., &amp; Braun, Y.</t>
  </si>
  <si>
    <t>Psychology of Music, 51(2), 579-591</t>
  </si>
  <si>
    <t xml:space="preserve">
DOI: 10.1177/03057356221101431
</t>
  </si>
  <si>
    <t>[OS]</t>
  </si>
  <si>
    <t>[QN]</t>
  </si>
  <si>
    <t>[MX]</t>
  </si>
  <si>
    <t>[BO]</t>
  </si>
  <si>
    <t>Macleod, R., Geringer, J. M., &amp; Scott, L.</t>
  </si>
  <si>
    <t>International Journal of Music Education, 27(3), 220-231</t>
  </si>
  <si>
    <t>DOI: 10.1177/0255761409336030</t>
  </si>
  <si>
    <t>[ON]</t>
  </si>
  <si>
    <t>Madsen, C., &amp; Geringer, J. M.</t>
  </si>
  <si>
    <t>Bulletin of the Council for Research in Music Education, 147, 103-108</t>
  </si>
  <si>
    <t>[TS]</t>
  </si>
  <si>
    <t>[NO}</t>
  </si>
  <si>
    <t>Mornell, A., &amp; Wulf, G. .</t>
  </si>
  <si>
    <t>Journal of Research in Music Education, 66(4), 375-391</t>
  </si>
  <si>
    <t>DOI: 10.1177/0022429418801573</t>
  </si>
  <si>
    <t>[WS]</t>
  </si>
  <si>
    <t>Brand, S.</t>
  </si>
  <si>
    <t xml:space="preserve">The International Journal of Arts Education, 16(2), 1-12 </t>
  </si>
  <si>
    <t>DOI: 10.18848/2326-9944/CGP</t>
  </si>
  <si>
    <t>[LR]</t>
  </si>
  <si>
    <t>Guss-West, C., &amp; Wulf, G.</t>
  </si>
  <si>
    <t>Journal of Dance Medicine &amp; Science, 20(1), 23-29</t>
  </si>
  <si>
    <t>DOI: 10.12678/1089-313X.20.1.23</t>
  </si>
  <si>
    <t>[QL]</t>
  </si>
  <si>
    <t>[CA]</t>
  </si>
  <si>
    <t>Atkins, R. L., &amp; Duke, R. A.</t>
  </si>
  <si>
    <t>International Journal of Choral Singing, 4(2), 28-36</t>
  </si>
  <si>
    <t>Berg, M. H., Woody, R. H., &amp; Bauer, W. I.</t>
  </si>
  <si>
    <t>Music Education Research, 4(2), 275-287</t>
  </si>
  <si>
    <t xml:space="preserve">DOI: 10.1080/146138002200001196 </t>
  </si>
  <si>
    <t>Williams, L. R.</t>
  </si>
  <si>
    <t>UPDATE: Applications of Research in Music Education, 26(2), 27-32</t>
  </si>
  <si>
    <t>DOI: 10.1177/8755123308317952</t>
  </si>
  <si>
    <t>Journal of Research in Music Education, 53(3), 210-221</t>
  </si>
  <si>
    <t>The purpose of this study was to investigate the relationships between music training and musical complexity and focus of attention to melody or harmony. Participants (N=192) were divided into four groups: university jazz majors (n= 64), other university music majors (n= 64), high school instrumentalists (n= 32), and junior high instrumentalists (n= 32). The musical complexity variable consisted of four levels of melodic complexity and four levels of harmonic complexity each paired for a total of 16 possible combinations all heard by each participant. Each trial consisted of a melodic complexity/harmonic complexity pairing performed by the same performer on jazz piano. Subjects indicated their overall perceived focus of attention for melody or harmony either during or immediately after they listened. A four-factor ANOVA was conducted with two between-subjects factors (order and music-training groups) and two within-subjects factors (melodic complexity and harmonic complexity). Significant differences were found for focus of attention for both melodic complexity and harmonic complexity. Significant interactions occurred between music training and focus of attention. Overall, data showed that as music training increases, so does harmonic focus of attention.</t>
  </si>
  <si>
    <t>DOI: 10.1177/002242940505300303</t>
  </si>
  <si>
    <t>Orman, E. K.</t>
  </si>
  <si>
    <t>International Journal of Music Education, 34(3), 263-270</t>
  </si>
  <si>
    <t>DOI: 10.1177/0255761415619058</t>
  </si>
  <si>
    <t>Contributions to Music Education, 36(2), 45-57</t>
  </si>
  <si>
    <t>Allingham, E., &amp; Wöllner, C.</t>
  </si>
  <si>
    <t>Journal of Research in Music Education, 70(2), 168-189</t>
  </si>
  <si>
    <t>DOI: 10.1177/00224294211034735</t>
  </si>
  <si>
    <t>Springer, D. G., &amp; Silvey, B. A.</t>
  </si>
  <si>
    <t>International Journal of Music Education, 40(2), 205-216</t>
  </si>
  <si>
    <t>DOI: 10.1177/02557614211033312</t>
  </si>
  <si>
    <t xml:space="preserve">Stambaugh, L. A. </t>
  </si>
  <si>
    <t>Journal of Research in Music Education, 67(2), 233-246</t>
  </si>
  <si>
    <t>DOI: 10.1177/0022429419835841</t>
  </si>
  <si>
    <t>Atkins, R. L.</t>
  </si>
  <si>
    <t>Journal of Research in Music Education, 64(4), 421-434</t>
  </si>
  <si>
    <t>DOI: 10.1177/0022429416673842</t>
  </si>
  <si>
    <t>Montemayor, M., Silvey, B. A., Adams, A. L., &amp; Witt, K. L.</t>
  </si>
  <si>
    <t>Journal of Reseach in Music Education, 63(4), 455-468</t>
  </si>
  <si>
    <t xml:space="preserve"> 
DOI: 10.1177/0022429415612201</t>
  </si>
  <si>
    <t>[BS]</t>
  </si>
  <si>
    <t>Silvey, B. A., &amp; Montemayor, M.</t>
  </si>
  <si>
    <t>Journal of Research in Music Education, 62(2), 161-174</t>
  </si>
  <si>
    <t>DOI: 10.1177/0022429414530434</t>
  </si>
  <si>
    <t>Psychomusicology: Music, Mind, and Brain, 27(1), 45-53</t>
  </si>
  <si>
    <t>DOI. 10.1037/pmu0000170</t>
  </si>
  <si>
    <t>Oudejans, R. R. D., Spitse, A., Kralt, E., &amp; Bakker, F. C.</t>
  </si>
  <si>
    <t>Psychology of Music, 45(2), 216-230</t>
  </si>
  <si>
    <t>DOI: 10.1177/0305735616656790</t>
  </si>
  <si>
    <t>Buma, L. A., Bakker, F. C., &amp; Oudejans, R. R. D.</t>
  </si>
  <si>
    <t>Psychology of Music, 43(4), 459-472</t>
  </si>
  <si>
    <t>DOI: 10.1177/0305735613517285</t>
  </si>
  <si>
    <t>[OL]</t>
  </si>
  <si>
    <t>Philippe, R. A., Kosirnik, C., Ortuno, E., &amp; Biasutti, M.</t>
  </si>
  <si>
    <t>DOI: 10.1177/03057356211030987</t>
  </si>
  <si>
    <t>Treinkman, M.</t>
  </si>
  <si>
    <t>Journal of Voice, 36(5), 733</t>
  </si>
  <si>
    <t>DOI: 10.1016/j.jvoice.2020.08.035</t>
  </si>
  <si>
    <t>Parsons, J. E., &amp; Simmons, A. L.</t>
  </si>
  <si>
    <t>Journal of Research in Music Education, 69(2), 152-166</t>
  </si>
  <si>
    <t>DOI: 10.1177/0022429420973638</t>
  </si>
  <si>
    <t>Duke, R. A., Cash, C. D., &amp; Allen, S. E.</t>
  </si>
  <si>
    <t>Journal of Research in Music Education, 59(1), 44-55</t>
  </si>
  <si>
    <t>DOI: 10.1 177/0022429410396093</t>
  </si>
  <si>
    <t>International Journal of Choral Singing, 6(1), 3-24</t>
  </si>
  <si>
    <t>Journal of Singing, 77(3), 407-418</t>
  </si>
  <si>
    <t>Williams, L. R., Fredrickson, W. E., &amp; Atkinson, S.</t>
  </si>
  <si>
    <t>International Journal of Music Education, 29(1), 72-81</t>
  </si>
  <si>
    <t>DOI: 10.1177/0255761410372725</t>
  </si>
  <si>
    <t>Loui, P., &amp; Wessel, D.</t>
  </si>
  <si>
    <t>Perception &amp; Psychophysics, 69(7), 1084-1092</t>
  </si>
  <si>
    <t>DOI: 10.3758/BF03193946</t>
  </si>
  <si>
    <t>Wulf, G., &amp; Mornell, A.</t>
  </si>
  <si>
    <t>Music Performance Research, 2, 1-25</t>
  </si>
  <si>
    <t>Stachó, L.</t>
  </si>
  <si>
    <t>Musicae Scientiae, 22(4), 539-557</t>
  </si>
  <si>
    <t>DOI: 10.1177/1029864918798415</t>
  </si>
  <si>
    <t>Helding, L.</t>
  </si>
  <si>
    <t>Journal of Singing, 72(5), 621-627</t>
  </si>
  <si>
    <t>Journal of Singing, 72(1), 87-91</t>
  </si>
  <si>
    <t>Allingham, E., Burger, B., &amp; Wöllner, C.</t>
  </si>
  <si>
    <t>Journal of New Music Research, 50(5), 428-446</t>
  </si>
  <si>
    <t>DOI: 10.1080/09298215.2021.1978506</t>
  </si>
  <si>
    <t>Rosenthal., R., Durairaj, M., &amp; Magann, J.</t>
  </si>
  <si>
    <t>Bulletin of the Council for Research in Music Education, 181, 37-49</t>
  </si>
  <si>
    <t>Hatfield, J. L.</t>
  </si>
  <si>
    <t>Frontiers in Psychology, 7:1356</t>
  </si>
  <si>
    <t>DOI: 10.3389/fpsyg.2016.01356</t>
  </si>
  <si>
    <t xml:space="preserve">Williams, S. G., van Ketel, J. E., &amp; Schaefer, R. S. </t>
  </si>
  <si>
    <t>Music &amp; Science, 6, 1-12</t>
  </si>
  <si>
    <t>DOI: 10.1177/20592043231151416</t>
  </si>
  <si>
    <t>Sarasso, P., Barbieri, P., Del Fante, E., Bechis, L., Neppi-Modona, M., Sacco, K., &amp; Ronga, I.</t>
  </si>
  <si>
    <t>Psychonomic Bulletin &amp; Review, 29, 2108-2121</t>
  </si>
  <si>
    <t>DOI: 10.3758/s13423-022-02127-8</t>
  </si>
  <si>
    <t>Lipke-Perry, T., Levy, M., &amp; Dutto, D. J.</t>
  </si>
  <si>
    <t>Music &amp; Science, 5, 1-14</t>
  </si>
  <si>
    <t>DOI: 10.1177/20592043221123225</t>
  </si>
  <si>
    <t>n[A]</t>
  </si>
  <si>
    <t>n[B]</t>
  </si>
  <si>
    <t>n[C]</t>
  </si>
  <si>
    <t>n[D]</t>
  </si>
  <si>
    <t>n[MO]</t>
  </si>
  <si>
    <t>%</t>
  </si>
  <si>
    <t>%[A]</t>
  </si>
  <si>
    <t>%[B]</t>
  </si>
  <si>
    <t>%[C]</t>
  </si>
  <si>
    <t>%[D]</t>
  </si>
  <si>
    <t>%[MO]</t>
  </si>
  <si>
    <t>Total</t>
  </si>
  <si>
    <t>Reason for exclusion Reviewer 1</t>
  </si>
  <si>
    <t>Reason for exclusion Reviewer 2</t>
  </si>
  <si>
    <t>Reason for exclusion Reviewer 1 &amp; 2</t>
  </si>
  <si>
    <t>n[E]</t>
  </si>
  <si>
    <t>n[F]</t>
  </si>
  <si>
    <t>n[G]</t>
  </si>
  <si>
    <t>n[H]</t>
  </si>
  <si>
    <t>%[E]</t>
  </si>
  <si>
    <t>%[F]</t>
  </si>
  <si>
    <t>%[G]</t>
  </si>
  <si>
    <t>%[H]</t>
  </si>
  <si>
    <t>4 (Exp1, diff. participants)</t>
  </si>
  <si>
    <t>5 (Exp 2, diff. participants)</t>
  </si>
  <si>
    <t>18 (Exp2, same participants)</t>
  </si>
  <si>
    <t>19 (Exp1, same participants)</t>
  </si>
  <si>
    <t>21 (Exp1, same participants)</t>
  </si>
  <si>
    <t>22 (Exp2, same participants)</t>
  </si>
  <si>
    <t>No FOA instruction [NO]</t>
  </si>
  <si>
    <t>FOA instruction exists [YS]</t>
  </si>
  <si>
    <t>F. Contain a precise illustration of FOA instruction</t>
  </si>
  <si>
    <r>
      <t xml:space="preserve">Tab.IV_ Full text ELIGIBILITY check &amp; data collection </t>
    </r>
    <r>
      <rPr>
        <b/>
        <sz val="28"/>
        <color theme="1"/>
        <rFont val="Arial"/>
        <family val="2"/>
      </rPr>
      <t>(</t>
    </r>
    <r>
      <rPr>
        <b/>
        <i/>
        <sz val="28"/>
        <color theme="1"/>
        <rFont val="Arial"/>
        <family val="2"/>
      </rPr>
      <t>n</t>
    </r>
    <r>
      <rPr>
        <b/>
        <sz val="28"/>
        <color theme="1"/>
        <rFont val="Arial"/>
        <family val="2"/>
      </rPr>
      <t xml:space="preserve">=39 reports &amp; </t>
    </r>
    <r>
      <rPr>
        <b/>
        <i/>
        <sz val="28"/>
        <color theme="1"/>
        <rFont val="Arial"/>
        <family val="2"/>
      </rPr>
      <t>n</t>
    </r>
    <r>
      <rPr>
        <b/>
        <sz val="28"/>
        <color theme="1"/>
        <rFont val="Arial"/>
        <family val="2"/>
      </rPr>
      <t>=41 studies) Reviewer 1 [JH] &amp; 2 [AI]</t>
    </r>
  </si>
  <si>
    <r>
      <t xml:space="preserve">Tab.V_Additional information of selected studies </t>
    </r>
    <r>
      <rPr>
        <b/>
        <sz val="28"/>
        <color theme="1"/>
        <rFont val="Arial"/>
        <family val="2"/>
      </rPr>
      <t>(</t>
    </r>
    <r>
      <rPr>
        <b/>
        <i/>
        <sz val="28"/>
        <color theme="1"/>
        <rFont val="Arial"/>
        <family val="2"/>
      </rPr>
      <t>n</t>
    </r>
    <r>
      <rPr>
        <b/>
        <sz val="28"/>
        <color theme="1"/>
        <rFont val="Arial"/>
        <family val="2"/>
      </rPr>
      <t xml:space="preserve">=14 reports &amp; </t>
    </r>
    <r>
      <rPr>
        <b/>
        <i/>
        <sz val="28"/>
        <color theme="1"/>
        <rFont val="Arial"/>
        <family val="2"/>
      </rPr>
      <t>n</t>
    </r>
    <r>
      <rPr>
        <b/>
        <sz val="28"/>
        <color theme="1"/>
        <rFont val="Arial"/>
        <family val="2"/>
      </rPr>
      <t>=15 studies) Reviewer 1 [JH] &amp; 2 [AI]</t>
    </r>
  </si>
  <si>
    <t>FOCUS OF ATTENTION (FOA) AND OUTCOME MEASURES (OM)</t>
  </si>
  <si>
    <t>DESIGN</t>
  </si>
  <si>
    <t>ABSTRACTION OF RELEVANT DATA FOR STUDY SELECTION</t>
  </si>
  <si>
    <t>[F] criteria (f)</t>
  </si>
  <si>
    <t>[G] criteria (g)</t>
  </si>
  <si>
    <t>[H] criteria (h)</t>
  </si>
  <si>
    <t>[MO] more than 1 criteria</t>
  </si>
  <si>
    <t>[IC] Inclusion</t>
  </si>
  <si>
    <t>FULL DATA ABSTRACTION AND DATA CATEGORIZATION OF SELECTED STUDIES</t>
  </si>
  <si>
    <t>Hypothesis</t>
  </si>
  <si>
    <t>Research aim/research question</t>
  </si>
  <si>
    <t>Sample Size</t>
  </si>
  <si>
    <t>Expertise</t>
  </si>
  <si>
    <t>PARTICIPANTS</t>
  </si>
  <si>
    <t>FOCUS OF ATTENTION</t>
  </si>
  <si>
    <t>FOA instruction</t>
  </si>
  <si>
    <t>FOA subcategory</t>
  </si>
  <si>
    <t xml:space="preserve">FOA main category </t>
  </si>
  <si>
    <t>Outcome Measures</t>
  </si>
  <si>
    <t>Outcome Measure category</t>
  </si>
  <si>
    <t>Results</t>
  </si>
  <si>
    <t>Musical instrument</t>
  </si>
  <si>
    <t>Musical task and material</t>
  </si>
  <si>
    <t>OUTCOME MEASURES</t>
  </si>
  <si>
    <t>RESULTS</t>
  </si>
  <si>
    <t>9 (Exp1, same participants)</t>
  </si>
  <si>
    <t>10 (Exp2, same participants)</t>
  </si>
  <si>
    <t>11 (Exp1, diff. participants)</t>
  </si>
  <si>
    <t>12 (Exp 2, diff. participants)</t>
  </si>
  <si>
    <t>"We asked whether focusing 
on (i.e., thinking about) internal and external 
loci would produce differences in untrained 
singers’ (N = 30) tone production in a limited 
vocalization task."</t>
  </si>
  <si>
    <t>"We asked whether external focus instructions focus would be able to enhance technical precision or musical expression or both."</t>
  </si>
  <si>
    <t>"we hypothesized that an external focus would lead to enhanced performance relative to internal focus and control conditions."</t>
  </si>
  <si>
    <t>"1) Focus instructions would affect motor control of sound production at physiological, physical, and acoustical stages. In accordance with the constrained action hypothesis, we predicted that external and somatic foci would benefit motor performance relative to the internal focus. As a somatic focus has not been tested before in this context, we did not predict differences between somatic and external.
2) There would be differences in performance outcomes and attentional focus effects between novices and experts."</t>
  </si>
  <si>
    <t>"We aimed to compare effects of internal and external foci with a novel “somatic”
focus which aimed to bring awareness to tactile sensory feedback through the bow. The internal instruction aimed to bring attention to the internal mechanics of the task (arm movements), and the external instruction aimed to bring attention to the external goal of sound production. The somatic focus aimed to direct attention towards tactile sensations resulting from the action (i.e., feedback), through reference to the musical instrument."</t>
  </si>
  <si>
    <t>Experts [EX]</t>
  </si>
  <si>
    <t>Novices [NV]</t>
  </si>
  <si>
    <t>[EX]</t>
  </si>
  <si>
    <t>[NV]</t>
  </si>
  <si>
    <t>String [ST]</t>
  </si>
  <si>
    <t>Voice [VC]</t>
  </si>
  <si>
    <t>Piano [PN]</t>
  </si>
  <si>
    <t>Music education [ME]</t>
  </si>
  <si>
    <t>Various instrument categories [VI]</t>
  </si>
  <si>
    <t>Wind [WD]</t>
  </si>
  <si>
    <t>[ST]</t>
  </si>
  <si>
    <t>[VC]</t>
  </si>
  <si>
    <t>[PN]</t>
  </si>
  <si>
    <t>[ME]</t>
  </si>
  <si>
    <t>[VI]</t>
  </si>
  <si>
    <t>[WD]</t>
  </si>
  <si>
    <t>“focus your attention on the movement in your right arm” (see Table 1)</t>
  </si>
  <si>
    <t>“focus your attention on the sound you produce”</t>
  </si>
  <si>
    <t>“focus your attention on the resistance of the bow against the string”</t>
  </si>
  <si>
    <t>Bodily focus</t>
  </si>
  <si>
    <t>Internal focus</t>
  </si>
  <si>
    <t xml:space="preserve">Sound focus </t>
  </si>
  <si>
    <t>External focus</t>
  </si>
  <si>
    <t>Instrumental focus</t>
  </si>
  <si>
    <t>“focus your attention on the movement in your right arm” (p. 176)</t>
  </si>
  <si>
    <t>“focusing their attention to the position of their soft palate” (p. 425)</t>
  </si>
  <si>
    <t>“focusing their attention on keeping their vibrato steady and consistent”</t>
  </si>
  <si>
    <t>Technical focus</t>
  </si>
  <si>
    <t>“directing their sound to the top of a tripod placed 18 inches in front of them at mouth height”</t>
  </si>
  <si>
    <t>Visual focus</t>
  </si>
  <si>
    <t>“directing their sound to a chair in the center of the performance hall, approximately 24 feet directly in front of the singer and marked with a piece of paper”</t>
  </si>
  <si>
    <t>“directing their sound to a piece of paper on the back wall of the performance hall approximately 40 feet from the singer and approximately 8 feet above the level of the microphone”</t>
  </si>
  <si>
    <t>“thinking about filling the room with their sound”</t>
  </si>
  <si>
    <t>Sound focus</t>
  </si>
  <si>
    <t>“no focus of attention instructions”</t>
  </si>
  <si>
    <t>Baseline/control</t>
  </si>
  <si>
    <t>No focus</t>
  </si>
  <si>
    <t>“positioning the soft palate” (p. 7)</t>
  </si>
  <si>
    <t>“keeping their vibrato steady”</t>
  </si>
  <si>
    <t>“directing their sound to the microphone 18 inches in front of them at mouth height”</t>
  </si>
  <si>
    <t>“directing their sound to a music stand approximately 9 feet across the room at a height of approximately 4 feet”</t>
  </si>
  <si>
    <t>“directing their sound toward a circle, 4 inches in diameter, drawn on a white board approximately 19 feet across the room and 6 feet above the floor”</t>
  </si>
  <si>
    <t>“no focus of attention instructions were given”</t>
  </si>
  <si>
    <t>“sing while feeling the vibrations on the throat with either hand” (p. 31)</t>
  </si>
  <si>
    <t>“sing with the index and middle fingers placed on either side of the nose along the zygomatic arch, which we referred to as the mask, while thinking about directing the sound to the fingers”</t>
  </si>
  <si>
    <t>“sing while thinking about directing the sound to a microphone 18 inches in front of the singer”</t>
  </si>
  <si>
    <t>“sing while thinking about directing the sound toward a point on the wall, 4 inches in diameter, drawn on the white board approximately 18 feet across the room and 6 feet above the floor”</t>
  </si>
  <si>
    <t>“no focus instructions were given”</t>
  </si>
  <si>
    <t>“focus either on their fingers” (p. 48)</t>
  </si>
  <si>
    <t>“the keys”</t>
  </si>
  <si>
    <t>“the hammers”</t>
  </si>
  <si>
    <t>“or the sound produced”</t>
  </si>
  <si>
    <t>“while you perform, I want you to focus on the sounds you’re creating” (p. 583)</t>
  </si>
  <si>
    <t>“while you perform, I want you to focus on the movements of your fingers”</t>
  </si>
  <si>
    <t>“focusing on the fingertips and creating staccato articulation” (p. 4)</t>
  </si>
  <si>
    <t>“focusing on creating the style of the dance”</t>
  </si>
  <si>
    <t>Metaphorical focus</t>
  </si>
  <si>
    <t>“focusing on the beat of a metronome set at 144 beats per minute”</t>
  </si>
  <si>
    <t>Auditory focus</t>
  </si>
  <si>
    <t>“without any instruction”</t>
  </si>
  <si>
    <t>Other focus</t>
  </si>
  <si>
    <t>“focused almost exclusively on ‘internal’ matters related to knowledge of the score and development of an aural image of the music:
•	identified important music lines, such as melody, countermelody, accompaniment, and bass line
•	marked specific music materials in their scores with pencil, pens, or highlighters
•	listened five times to a professional recording of their excerpt while following the score and/or practicing conducting gestures
•	repeatedly sang individual music lines as previously identified
•	notated potential difficulties for individual sections or the ensemble
•	engaged in silent score study" (p. 164)</t>
  </si>
  <si>
    <t>“focused their preparations on observable rehearsal behaviors with a minimal amount of time devoted to score study:
•	brief identification of important music lines, such as melody, countermelody, accompaniment, and bass line
•	a general discussion of successful conductor rehearsal behaviors
•	observation of three expert conductors’ successful rehearsal videos
•	self-observation of the previous rehearsal video prior to their upcoming rehearsal for both Sessions 2 and 3
•	also for Sessions 2 and 3, identification of three goals for improvement after watching their video of the previous rehearsal
•	peer evaluation and discussion of another participant’s rehearsal video, using the RESg" (pp. 164–165)</t>
  </si>
  <si>
    <t>“participants’ preparation related to knowledge of the score and development of an aural image of the music” (p. 458)</t>
  </si>
  <si>
    <t xml:space="preserve">Other focus </t>
  </si>
  <si>
    <t xml:space="preserve">“participants focused their preparations on observable rehearsal behaviors with a minimal amount of time devoted to score study” </t>
  </si>
  <si>
    <t>“focus on the precision of their finger movements (or lip movements for singers) and correct notes” (p. 379)</t>
  </si>
  <si>
    <t>“focus on playing for the audience and the expressive sound of the music”</t>
  </si>
  <si>
    <t>Communicative focus</t>
  </si>
  <si>
    <t>“focus on the precision of their finger movements (or lip movements for singers) and correct notes” (p. 382)</t>
  </si>
  <si>
    <t>“play the way they normally did“</t>
  </si>
  <si>
    <t>“without specific focus instruction“</t>
  </si>
  <si>
    <t>“think about your fingers” (p. 48)</t>
  </si>
  <si>
    <t>“think about the keys”</t>
  </si>
  <si>
    <t>“think about your sound”</t>
  </si>
  <si>
    <t>“no specific FOA”</t>
  </si>
  <si>
    <t>“think about your fingers, the ones that are moving (woodwind, valved brass group)/think about your hand, the one that is moving (trombone group)” (p. 239)</t>
  </si>
  <si>
    <t>“think about the sound of your playing“</t>
  </si>
  <si>
    <t>“as accurately as possible and like you heard in the recording”</t>
  </si>
  <si>
    <t>•	“imagine the phrase/motif you are about to play with as much detail and nuance as you can evoke
•	sing and gesture the phrase/motif dramatically and with detail
•	play the phrase
•	play another version(s) of the phrase
•	repeat the procedure with a new phrase/motif
•	stop if tired, bore
•	avoid analyzing and judgement–focus on the imagined sound
•	avoid mechanical repetition” (see APTi, S2)</t>
  </si>
  <si>
    <t>“they were instructed to practice in their ‘normal’ way” (p. 5)</t>
  </si>
  <si>
    <t>General bowing task:
Bow string task (4x) on the open A-string in response to a metronome
Further task-specific instruction/requirements:
Playing in time with metronome, playing with a good, consistent sound and avoiding scratching sounds</t>
  </si>
  <si>
    <t>General bowing task:
Slow motion bow sound production task
Further task-specific instruction/requirements:
Nuanced, slow motor control skills, no lift of the bow, no changing of direction</t>
  </si>
  <si>
    <t>Different singing tasks:
(1) Singing a three-note [α] vowel pattern (low)
(2) three-note [α] vowel pattern (high)
(3) 1st  full phrase of “My Country ’Tis of Thee’”
(4) 1st or 2nd phrase of a song by choice</t>
  </si>
  <si>
    <t>Different singing tasks:
(1) Singing a three-note [α] vowel pattern 
(2) 1st or 2nd phrase of a song by choice</t>
  </si>
  <si>
    <t>General singing task:
Singing a three-note [α] vowel pattern</t>
  </si>
  <si>
    <t>General piano task:
Playing a 13-note sequence composed of alternating sixteenth notes using the index and ring fingers of the right hand (for acquisition and retention, slightly different for transfer task)
Further task-specific instruction/requirements:
Playing as quickly and evenly as possible</t>
  </si>
  <si>
    <t>General piano task:
Playing first 24 bars of J. S. Bach’s “Little Prelude in D Minor” BWV 935 (Score on Line—Digital Sheet Music Library—partitions de musique classique, 2020)
Further task-specific instruction/requirements:
No stress, should not be perfect</t>
  </si>
  <si>
    <t>General piano task:
Playing Bartók’s Romanian Folk Dance, Sz. 56, No. 2
Further task-specific instruction/requirements:
Articulation and pedaling instruction were in the score, no other preparatory instruction</t>
  </si>
  <si>
    <t>General teaching task:
Leading an ensemble in a series of three 6-minute rehearsals on their assigned excerpt. Materials were from Volumes 1 and 2 of Teaching Music Through Performance in Band (Miles, 1997-1998)</t>
  </si>
  <si>
    <t>See Study 9 (Silvey &amp; Montemayor, 2014, Exp I)</t>
  </si>
  <si>
    <t>General performing task:
Playing music/singing a song of their choice of approximately 3-minute duration, that they had performed in concert</t>
  </si>
  <si>
    <t>See Study 11 (Mornell &amp; Wulf, 2019, Exp I)</t>
  </si>
  <si>
    <t>General wind task:
Playing a 9-note sequence composed of alternating eights-notes using the index and ring fingers of the right hand (for acquisition and retention, slightly different for transfer task)
Further task-specific instruction/requirements:
Playing as evenly and accurately as possible, coordination between fingers on both hands, breathing, and tonguing</t>
  </si>
  <si>
    <t>General wind task:
Listening to audio file and subsequently playing each of three different 7-note patterns of alternating eights-note
Further task-specific instruction/requirements:
Playing as evenly and accurately as possible</t>
  </si>
  <si>
    <t>General trumpet task:
Playing unfamiliar excerpts from baroque trumpet literature (J. S. Bach &amp; C. P. E. Bach), participants had to practice 1 test piece three times a day 5 minutes for three days (control phase) in a “normal” way; same procedure in intervention phase, but with following APT (see Table 1)</t>
  </si>
  <si>
    <t>Task paradigm</t>
  </si>
  <si>
    <t xml:space="preserve">Performance paradigm [PP] </t>
  </si>
  <si>
    <t>Learning paradigm [LP]</t>
  </si>
  <si>
    <t xml:space="preserve">Performance &amp; Learning paradigm [PP/LP] </t>
  </si>
  <si>
    <t>[PP]</t>
  </si>
  <si>
    <t>[LP]</t>
  </si>
  <si>
    <t>[PP/LP]</t>
  </si>
  <si>
    <t>"We hypothesized that the two external foci (on sound and on bow-string resistance) would result in fewer errors and more successful sounds in the bow-control task as well as reduced muscle activity (i.e., indicative of increased motor efficiency) com- pared to the internal focus (on arm movement). "</t>
  </si>
  <si>
    <t>"With the current study, we aim to extend these findings to the highly nuanced bow-control skills of this slow-motion bowing exercise."</t>
  </si>
  <si>
    <t>"In what ways and to what extent is the tone quality of trained singers affected by their focus of attention while singing?"</t>
  </si>
  <si>
    <t>"In the present study, I was particularly interested in expert listeners’ descriptions of the changes in vocal tone that may result from different attentional foci. The purpose of this study was to identify changes in specific aspects of vocal tone (resonance, intonation, timbre, etc.) and to what extent the tone quality of trained singers was affected by changes in focus of attention."</t>
  </si>
  <si>
    <t>"In this experiment, we tested the extent to which learners' focus of attention affects the evenness of motor movements on a piano keyboard. […]. We wanted to learn whether directing performers to focus on their body movements, the movements of the piano keys and hammers, or the sound of the keyboard would affect motor control."</t>
  </si>
  <si>
    <t>"From the findings reported in the sports psychology literature, we predicted our attention focus instruction would differentially affect participants of different skill levels."</t>
  </si>
  <si>
    <t>"This study draws on both traditions, exploring expressive effects of pedaling and attempting to better understand pro- cesses and forces affecting pedal use, by studying pedaling similarities and differences modulated by focus strategy."</t>
  </si>
  <si>
    <t>"The purpose of this study was to investigate the effects of internal and external focus of attention on novices’ rehearsal evaluations. We explored whether novices’ rehearsals would be judged differently based upon two different methods of prepara- tion. A secondary purpose of this study was to determine if a panel of adjudicators would rate these novice conductors’ final “run-through” performances differently as a result of how their preparation varied. How would novices who focused their rehearsal preparations using typical score study methodologies (internal focus of attention) dif- fer from those whose focus was on their own observable rehearsal behaviors (external focus)?"</t>
  </si>
  <si>
    <t>"Null hypotheses for the current study were that there would be no differences among novice teachers’ (a) rates of verbalizations during rehearsals related to selected perfor- mance, teaching, and rehearsal variables1; (b) distribution of verbalizations related to categorized performance variables; or (c) clarity and expression of their conducting when comparing participants who had focused their rehearsal preparations using typi- cal score study methodologies versus those whose focus was on observable rehearsal behaviors. "</t>
  </si>
  <si>
    <t>"The purpose of this study was to investigate the effects of internal versus external focus of attention during novice teachers’ instructional preparation on their subsequent rehearsal behaviors."</t>
  </si>
  <si>
    <t>see Study 11</t>
  </si>
  <si>
    <t>"The purpose of the current study was to investigate the effects of three FOA conditions and a control condition on wood- wind performance. The research questions were:
1. When playing an alternating pitch sequence on a wood- wind instrument, what is the effect of playing in a control and three FOA conditions on pitch accuracy?
2. When playing an alternating pitch sequence on a wood- wind instrument, what is the effect of playing in a control and three FOA conditions on evenness in playing?
3. (Secondary question) How do internal and external FOA conditions affect volume when playing an alternating pitch sequence on a woodwind instrument?"</t>
  </si>
  <si>
    <t>"The research questions were the following:
Stambaugh 237
 1. What effect do internal and external FOA have on playing evenness of 2nd- year band students?
2. Which practice paradigm leads to the most even playing: no directions, inter- nal FOA, or external FOA?"</t>
  </si>
  <si>
    <t>"Through implementing a practice tool designed to induce external focus, the research questions of the current study mainly concerned the effect of using the APT on the partic- ipants’ playing accuracy and self-efficacy, while in a sub- question, the subjective experience of the musicians was addressed, specifically their experience of confidence, engagement, satisfaction, and enjoyment."</t>
  </si>
  <si>
    <t>"Positive results for both performance accuracy and self- efficacy were expected, in accordance with previous research in the field of movement sciences."</t>
  </si>
  <si>
    <t>If yes, citation</t>
  </si>
  <si>
    <t>Citation</t>
  </si>
  <si>
    <t>Inductive-deductive categorization (by reviewers)</t>
  </si>
  <si>
    <t xml:space="preserve">Categorization referring to Wulf et al. (1998) </t>
  </si>
  <si>
    <t>Paraphrase</t>
  </si>
  <si>
    <t>1.	Mean spectral centroid of audio signal 
2.	SD spectral centroid of audio signal 
3.	M roughness of audio signal
4.	SD roughness of audio signal
5.	M root mean square of audio signal
6.	SD root mean square of audio signal
7.	M bow contact point
8.	SD bow contact point
9.	Scroll sway (freedom of motion)
10.	M bow acceleration
11.	SD bow acceleration
12.	Deltoid muscle activity
13.	Tricep muscle activity
14.	Bicep muscle activity</t>
  </si>
  <si>
    <t>1.	ACU
2.	ACU
3.	ACU
4.	ACU
5.	ACU
6.	ACU
7.	MVA
8.	MVA
9.	MVA
10.	MVA
11.	MVA
12.	EMG
13.	EMG
14.	EMG</t>
  </si>
  <si>
    <t>1.	Number of clicks
2.	Number of errors
3.	Deltoid muscle activity
4.	Tricep muscle activity
5.	Bicep muscle activity</t>
  </si>
  <si>
    <t>1.	ACU
2.	ACU
3.	EMG
4.	EMG
5.	EMG</t>
  </si>
  <si>
    <t>1.	(1) FL &gt; CO&amp;SP&amp;VI&amp;TN&amp;CM&amp;PO / PO &gt; CO&amp;VI&amp;TN
	(2) FL &gt; CO&amp;SP&amp;VI&amp;TN&amp;CM&amp;PO / PO &gt; CO&amp;VI&amp;TN
	(3) FL &gt; CO&amp;SP&amp;VI&amp;TN&amp;CM / SP &gt; CO / PO &gt; CO&amp;VI
	(4) FL &gt; CO&amp;SP&amp;VI&amp;TN&amp;CM&amp;PO / PO &gt; CO
2.	n/a
3.	n/a
4.	n/a
5.	n/a
6.	n/a
7.	(1) FL &gt; CO&amp;TN
	(2) FL &gt; CO&amp;TN
	(3) PO &gt; CO&amp;CM / Fl &gt; CO
	(4) FL &gt; SP</t>
  </si>
  <si>
    <t>1.	EXR
2.	EXR
3.	EXR
4.	EXR
5.	EXR
6.	EXR
7.	EXR</t>
  </si>
  <si>
    <t>1.	Ring
2.	Evenness
3.	Vibrato
4.	Freedom
5.	Intonation
6.	Color
7.	Overall</t>
  </si>
  <si>
    <t>1.	Overall Assessment
2.	Mean harmonic-to-noise ratio
3.	Intensity
4.	Formant frequencies (F1-F5)</t>
  </si>
  <si>
    <t>1.	EXR
2.	ACU
3.	ACU
4.	ACU</t>
  </si>
  <si>
    <t>1.	(1) n/ag
	(2) n/ag
2.	(1) n.s.
	(2) n.s.
3.	(1) PO &gt; CO / SM &gt; VI / SP &gt; VI
	(2) n.s.
4.	(1) n.s.
	(2) n.s.</t>
  </si>
  <si>
    <t>1.	Overall ranking (1st–5th)
2.	Mean frequency (Hz)
3.	Formant frequencies
4.	Harmonic-to-noise ratio</t>
  </si>
  <si>
    <t>1.	n/a
2.	n/a
3.	n/a
4.	n/a</t>
  </si>
  <si>
    <t>1.	Temporal evenness (IOI SD)
2.	Loudness evenness (KV SD)</t>
  </si>
  <si>
    <t>1.	PHY
2.	PHY</t>
  </si>
  <si>
    <t>1.	(a) n/a
	(b) n/a
	(c) n/a
	(d) n/a
	(R) n.s
	(T) HA &lt; BD / SO &lt; BD / BD = KY / HA = SO
2.	n/a</t>
  </si>
  <si>
    <t>1.	Pitch errors
2.	Hesitations
3.	Note corrections
4.	Deletions</t>
  </si>
  <si>
    <t>1.	ERD
2.	ERD
3.	ERD
4.	ERD</t>
  </si>
  <si>
    <t>1.	SO &lt; BD
2.	n.s.
3.	SO &lt; BD
4.	n.s.</t>
  </si>
  <si>
    <t>1.	Pedal Performance Z-Score:
2.	Expert Listener Rating of Performances</t>
  </si>
  <si>
    <t>1.	PHY
2.	EXR</t>
  </si>
  <si>
    <t>1.	n/a
2.	n/a</t>
  </si>
  <si>
    <t>1.	Conductor self-evaluation of teaching
2.	Conductor evaluation of ensemble
3.	Ensemble eval. of conductor effectiveness
4.	Ensemble eval. of conductor score knowledge
5.	Panel audio eval. of ensemble performance</t>
  </si>
  <si>
    <t>1.	SER
2.	SER
3.	OER
4.	OER
5.	EXR</t>
  </si>
  <si>
    <t>1.	n.s.
2.	n.s.
3.	n.s.
4.	n.s.
5.	n.s.</t>
  </si>
  <si>
    <t>1.	Frequencies of teachers’ verbal behaviours, assigned to 16 musical var.  (see Table S2)
2.	Frequencies of teachers’ verbal behaviours, assigned to 7 teaching var.
3.	Clarity of gesture
4.	Expression</t>
  </si>
  <si>
    <t>1.	FQA
2.	FQA
3.	EXR
4.	EXR</t>
  </si>
  <si>
    <t>1. Sign. difference for 1 out of 16 variables: Balance/blend (AI &gt; RB) / all other var.: n.s.
2. Sign. difference for 1 out of 8 variables: Positive feedback/specific (RB &gt; AI) / all other var.: n.s.
3. n.s.
4. n.s.</t>
  </si>
  <si>
    <t>1.	Technical precision
2.	Musical expression</t>
  </si>
  <si>
    <t>1.	EXR
2.	EXR</t>
  </si>
  <si>
    <t>1.	n.s.
2.	SO/CF &gt; BD/TC / SO/CF &gt; CO / BD/TC = CO</t>
  </si>
  <si>
    <t>1.	Technical Score (mean of 5 items)
2.	Musicality Score (mean of 5 items)</t>
  </si>
  <si>
    <t>1.	SO/CF &gt; BD/TC / SO/CF = CO / BD/TC = CO
2.	SO/CF &gt; BD/TC / SO/CF &gt; CO / BD/TC = CO</t>
  </si>
  <si>
    <t>1.	Temporal evenness (IOI SD)
2.	Pitch error (accuracy)</t>
  </si>
  <si>
    <t>1.	PHY
2.	ERD</t>
  </si>
  <si>
    <t>1. Novices:
(A) BD &gt; CO / SO &gt; CO / all other var.: n.s.
(R) n.s.
(T) n.s.
Experts:
(A) BD &gt; CO / SO &gt; CO / BD &gt; IS / all other var.: n.s.
(R) n.s.
(T) n.s.
2. Novices:
(A) BD &gt; CO / SO &gt; CO / IS &gt; CO / all other var.: n.s.
(R) n.s.
(T) n.s.
Experts:
(A) BD &gt; CO / SO &gt; CO / IS &gt; CO / all other var.: n.s.
(R) BD &gt; CO / SO &gt; CO / BD &gt; IS
(T) n.s.</t>
  </si>
  <si>
    <t>Temporal evenness (IOI SD)</t>
  </si>
  <si>
    <t>PHY</t>
  </si>
  <si>
    <t>n/a</t>
  </si>
  <si>
    <t>1.	Pitch error (accuracy)
2.	Confidence 
3.	Motivation 
4.	Engagement
5.	Self-efficacy</t>
  </si>
  <si>
    <t>1.	ERD
2.	SER
3.	SER
4.	SER
5.	SER</t>
  </si>
  <si>
    <t>1.	OT &gt; CO
2.	n.s.
3.	n.s.
4.	n/a
5.	n.s.</t>
  </si>
  <si>
    <t>Expert rating [EXR]</t>
  </si>
  <si>
    <t>Acoustical analysis [ACU]</t>
  </si>
  <si>
    <t>Inductive-deductive categorization (by reviewers):</t>
  </si>
  <si>
    <t>Electromyography analysis [EMG]</t>
  </si>
  <si>
    <t>Error detection [ERD]</t>
  </si>
  <si>
    <t>Self-evaluation rating [SER]</t>
  </si>
  <si>
    <t>Movement analysis [MVA]</t>
  </si>
  <si>
    <t>Physical analysis [PHY]</t>
  </si>
  <si>
    <t>Frequency analysis [FQA]</t>
  </si>
  <si>
    <t>Others’ evaluation ratings [OER]</t>
  </si>
  <si>
    <t>CODE EXPLANATION LEGEND FOR "RESULTS" (see column X)</t>
  </si>
  <si>
    <t>1.	IS &gt; BD / IS = SO / BD = SO
2.	n.s.
3.	n.s.
4.	n.s.
5.	n.s.
6.	n.s.
7.	n.s.
8.	IS &lt; SO / IS = BD / BD = SO
9.	IS &gt; BDe / IS = SO / BD = SO
10.	n.s.
11.	n.s.
12.	IS &lt; BD / IS = SO / BD = SO
13.	n.s.
14.	n.s.</t>
  </si>
  <si>
    <t>1.	n.s.
2.	IS &lt; BD / IS = SO / BD = SO
3.	n.s.
4.	IS &lt; BD / IS = SO / BD = SO
5.	n.s.</t>
  </si>
  <si>
    <t>(a) = 1st training block, (A) = Acquisition block, ACU = Acoustical analysis, AF = Auditory focus, AI = (focus on) Aural image, APT = Audiation Practice Tool (see Williams et al., 2023), (b) = 2nd training block, BD = Bodily focus, (c) = 3rd training block, CF = Communicative focus, CM = (focus on) Chair-middle, 
CO = No focus/baseline/control condition/control group, (d) = 4th training block, EMG = Electromyography analysis, ERD = Error detection, eval. = evaluation, EX = Experts/professionals/advanced players, Exp = Experiment, EXR = Expert rating, F = Formant, FI = (focus on) Fingers, FL = Fill (the room with sound), FQA = Frequency analysis, HA = (focus on) Hammers, HZ = Hertz, IM = Intermediate players, IOI = Inter onset interval, IS = Instrumental focus, KV = Keystroke velocity, KY = (focus on) Keys, M = Mean, MA = Mask (focus on the fingers on the nose), MN = (focus on) Microphone-near, MVA = Movement analysis, n/a = Results not available or not reported, No. = Number, NV = Novices, amateurs, n.s. = Not significant, OER = Others’ evaluation rating (not self, not experts), OT = Other focus, PHY = Physical analysis, PO = (focus on) Point-far, (R) = Retention test(s), RB = (focus on) Rehearsal behavior, SD = Standard deviation, SER = Self-evaluation rating, SM = (focus on) Stand-middle, SO = Sound focus, SP = (focus on) Soft-palate, (T) = Transfer test(s), TC = Technical focus, TH = (focus on vibrations in the) Throat, TN = (focus on) Tripod-near, var. = variables, VI = (focus on) Vibrato, VS = Visual focus.</t>
  </si>
  <si>
    <t>For code explanation legend, see column AA-AE</t>
  </si>
  <si>
    <t>For abbrevations explanation, see column AA-AE</t>
  </si>
  <si>
    <t>The more distal the focus, the better the expert ratings. Acoustical data did not differ between conditions</t>
  </si>
  <si>
    <t>Paraphrase or citation</t>
  </si>
  <si>
    <t>"Significant differences in the rates of these 
verbal behaviors were found between internal and external conditions for 1 of the 16 
musical variables, with balance/blend being more frequently mentioned in the internal 
condition (U = 71, p = .030, r = .383). Rates for one of the eight teaching variables 
were also significantly different between conditions, with positive/specific feedback 
occurring more frequently among participants in the external group (U = 52, p = .004, 
r = –.507)."</t>
  </si>
  <si>
    <t>"The three focus conditions showed a trend for more errors as the FOA became more distantfrom the body" / "For advanced players, the internal condition led to more even playing at acquisition and more accurate playing at retention on Day 1" / "Advanced players’ breath pressure was most consistent in the internal condition, but this condition was least effective for the novice players"</t>
  </si>
  <si>
    <t>Main Results (short summary)</t>
  </si>
  <si>
    <t>There are a few results, indicating that some of the external conditions work better than the internal, but overall results remain unclear</t>
  </si>
  <si>
    <t>"Main effects on ring and overall in four tasks" / "Ring was rated highest when singers 
focused on directing their sound to a point on the wall and when they focused on filling 
the room with their sound" / "Ratings of overall vocal quality were highest when 
singers focused on filling the room with their sound"</t>
  </si>
  <si>
    <t>"Experts made significantly more errors when 
focusing on arm movement compared to focusing on string resistance" / "suggest benefits to bow control of a somatic FOA (a 
type of external focus) on tactile sensory feedback"</t>
  </si>
  <si>
    <t>At transfer test, sound and hammer was better than fingers</t>
  </si>
  <si>
    <t xml:space="preserve">External focus seem to positively affect number of pitch errors and corrections, expertise seem to positively effect number of hesitations and corrections, no sign. effects for deletions at all, no sign. interaction effects between expertize and condition at all </t>
  </si>
  <si>
    <t>No sign. differences between experimental groups</t>
  </si>
  <si>
    <t>Quality ratings better for external comparing to internal or no focus, but just when regarding musical expression</t>
  </si>
  <si>
    <t>Ratings better for external comparing to internal focus regarding technical aspects and musical focus</t>
  </si>
  <si>
    <t xml:space="preserve">No correlation between motion capture, EMG and acoustics, instrumental focus as effective as sound focus </t>
  </si>
  <si>
    <t xml:space="preserve">Accuracy sign. different, self-efficacy not </t>
  </si>
  <si>
    <t>No effects, better ranking of external condition</t>
  </si>
  <si>
    <t>"An unexpected finding was that evenness in the control condition was no worse 
than evenness in both of the other FOAs"</t>
  </si>
  <si>
    <t>Focus of attention in musical learning and music performance: a systematic review and discussion of focus instructions and outcome measures</t>
  </si>
  <si>
    <t>Focus of attention in musical learning and music performance: a systematic review and disussion of focus instructions and outcome measures</t>
  </si>
  <si>
    <t>Reason for exclusion AFTER discussion [A], [B], [C], [D], [TM], [MO]</t>
  </si>
  <si>
    <t>FREQUENCIES BEFORE DISCUSSION [FBD]</t>
  </si>
  <si>
    <r>
      <rPr>
        <b/>
        <i/>
        <sz val="14"/>
        <rFont val="Arial"/>
        <family val="2"/>
      </rPr>
      <t>N</t>
    </r>
    <r>
      <rPr>
        <b/>
        <sz val="14"/>
        <rFont val="Arial"/>
        <family val="2"/>
      </rPr>
      <t>[To Discuss]=</t>
    </r>
  </si>
  <si>
    <t>Reason for exclusion AFTER discussion</t>
  </si>
  <si>
    <r>
      <t>(d) refer to the research topic</t>
    </r>
    <r>
      <rPr>
        <b/>
        <i/>
        <sz val="11"/>
        <rFont val="Arial"/>
        <family val="2"/>
      </rPr>
      <t xml:space="preserve"> FOA in music</t>
    </r>
    <r>
      <rPr>
        <b/>
        <sz val="11"/>
        <rFont val="Arial"/>
        <family val="2"/>
      </rPr>
      <t xml:space="preserve"> [YS], [NO]</t>
    </r>
  </si>
  <si>
    <t>Title of journal (or other type of report)</t>
  </si>
  <si>
    <t>[E] criteria (e)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</si>
</sst>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yy;@"/>
  </numFmts>
  <fonts count="31" x14ac:knownFonts="1">
    <font>
      <sz val="12"/>
      <color theme="1"/>
      <name val="Calibri"/>
      <family val="2"/>
      <scheme val="minor"/>
    </font>
    <font>
      <sz val="11"/>
      <color theme="1"/>
      <name val="Arial"/>
      <family val="2"/>
    </font>
    <font>
      <sz val="36"/>
      <color theme="1"/>
      <name val="Arial"/>
      <family val="2"/>
    </font>
    <font>
      <b/>
      <sz val="20"/>
      <color theme="1"/>
      <name val="Arial"/>
      <family val="2"/>
    </font>
    <font>
      <sz val="20"/>
      <color theme="1"/>
      <name val="Arial"/>
      <family val="2"/>
    </font>
    <font>
      <b/>
      <sz val="48"/>
      <color theme="1"/>
      <name val="Arial"/>
      <family val="2"/>
    </font>
    <font>
      <b/>
      <sz val="28"/>
      <color theme="1"/>
      <name val="Arial"/>
      <family val="2"/>
    </font>
    <font>
      <b/>
      <i/>
      <sz val="28"/>
      <color theme="1"/>
      <name val="Arial"/>
      <family val="2"/>
    </font>
    <font>
      <sz val="16"/>
      <color theme="1"/>
      <name val="Arial"/>
      <family val="2"/>
    </font>
    <font>
      <b/>
      <sz val="16"/>
      <color theme="1"/>
      <name val="Arial"/>
      <family val="2"/>
    </font>
    <font>
      <b/>
      <sz val="12"/>
      <name val="Arial"/>
      <family val="2"/>
    </font>
    <font>
      <b/>
      <sz val="11"/>
      <color theme="1"/>
      <name val="Arial"/>
      <family val="2"/>
    </font>
    <font>
      <b/>
      <sz val="12"/>
      <color theme="1"/>
      <name val="Arial"/>
      <family val="2"/>
    </font>
    <font>
      <b/>
      <sz val="11"/>
      <name val="Arial"/>
      <family val="2"/>
    </font>
    <font>
      <b/>
      <i/>
      <sz val="11"/>
      <name val="Arial"/>
      <family val="2"/>
    </font>
    <font>
      <sz val="12"/>
      <color theme="1"/>
      <name val="Calibri"/>
      <family val="2"/>
      <scheme val="minor"/>
    </font>
    <font>
      <b/>
      <sz val="14"/>
      <color theme="1"/>
      <name val="Arial"/>
      <family val="2"/>
    </font>
    <font>
      <sz val="12"/>
      <color theme="1"/>
      <name val="Arial"/>
      <family val="2"/>
    </font>
    <font>
      <b/>
      <sz val="14"/>
      <name val="Arial"/>
      <family val="2"/>
    </font>
    <font>
      <b/>
      <i/>
      <sz val="14"/>
      <name val="Arial"/>
      <family val="2"/>
    </font>
    <font>
      <sz val="14"/>
      <color theme="1"/>
      <name val="Arial"/>
      <family val="2"/>
    </font>
    <font>
      <b/>
      <sz val="18"/>
      <color theme="1"/>
      <name val="Arial"/>
      <family val="2"/>
    </font>
    <font>
      <b/>
      <sz val="24"/>
      <color theme="1"/>
      <name val="Arial"/>
      <family val="2"/>
    </font>
    <font>
      <b/>
      <sz val="16"/>
      <name val="Arial"/>
      <family val="2"/>
    </font>
    <font>
      <b/>
      <sz val="11"/>
      <color theme="0"/>
      <name val="Arial"/>
      <family val="2"/>
    </font>
    <font>
      <sz val="11"/>
      <color theme="0"/>
      <name val="Arial"/>
      <family val="2"/>
    </font>
    <font>
      <sz val="10"/>
      <color theme="1"/>
      <name val="Arial"/>
      <family val="2"/>
    </font>
    <font>
      <b/>
      <sz val="10"/>
      <color theme="1"/>
      <name val="Arial"/>
      <family val="2"/>
    </font>
    <font>
      <sz val="12"/>
      <color rgb="FFFF0000"/>
      <name val="Arial"/>
      <family val="2"/>
    </font>
    <font>
      <sz val="8"/>
      <name val="Calibri"/>
      <family val="2"/>
      <scheme val="minor"/>
    </font>
    <font>
      <sz val="14"/>
      <color rgb="FF000000"/>
      <name val="Arial"/>
      <family val="2"/>
    </font>
  </fonts>
  <fills count="1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00B050"/>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rgb="FFF4C0F7"/>
        <bgColor indexed="64"/>
      </patternFill>
    </fill>
    <fill>
      <patternFill patternType="solid">
        <fgColor rgb="FFCDF7F6"/>
        <bgColor indexed="64"/>
      </patternFill>
    </fill>
    <fill>
      <patternFill patternType="solid">
        <fgColor theme="0" tint="-4.9989318521683403E-2"/>
        <bgColor indexed="64"/>
      </patternFill>
    </fill>
    <fill>
      <patternFill patternType="solid">
        <fgColor theme="7" tint="0.59999389629810485"/>
        <bgColor indexed="64"/>
      </patternFill>
    </fill>
  </fills>
  <borders count="7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medium">
        <color indexed="64"/>
      </left>
      <right style="medium">
        <color indexed="64"/>
      </right>
      <top/>
      <bottom style="thin">
        <color indexed="64"/>
      </bottom>
      <diagonal/>
    </border>
    <border>
      <left/>
      <right style="thin">
        <color indexed="64"/>
      </right>
      <top/>
      <bottom/>
      <diagonal/>
    </border>
    <border>
      <left style="medium">
        <color indexed="64"/>
      </left>
      <right style="thin">
        <color indexed="64"/>
      </right>
      <top/>
      <bottom/>
      <diagonal/>
    </border>
    <border>
      <left style="medium">
        <color indexed="64"/>
      </left>
      <right style="medium">
        <color indexed="64"/>
      </right>
      <top/>
      <bottom/>
      <diagonal/>
    </border>
    <border>
      <left style="medium">
        <color indexed="64"/>
      </left>
      <right style="medium">
        <color indexed="64"/>
      </right>
      <top style="thin">
        <color theme="4" tint="0.39997558519241921"/>
      </top>
      <bottom style="medium">
        <color indexed="64"/>
      </bottom>
      <diagonal/>
    </border>
    <border>
      <left style="medium">
        <color indexed="64"/>
      </left>
      <right/>
      <top style="thin">
        <color theme="4" tint="0.39997558519241921"/>
      </top>
      <bottom style="thin">
        <color indexed="64"/>
      </bottom>
      <diagonal/>
    </border>
    <border>
      <left style="medium">
        <color indexed="64"/>
      </left>
      <right style="medium">
        <color indexed="64"/>
      </right>
      <top style="thin">
        <color theme="4" tint="0.39997558519241921"/>
      </top>
      <bottom style="thin">
        <color indexed="64"/>
      </bottom>
      <diagonal/>
    </border>
    <border>
      <left style="medium">
        <color indexed="64"/>
      </left>
      <right style="medium">
        <color indexed="64"/>
      </right>
      <top style="medium">
        <color indexed="64"/>
      </top>
      <bottom style="thin">
        <color theme="4" tint="0.39997558519241921"/>
      </bottom>
      <diagonal/>
    </border>
    <border>
      <left style="medium">
        <color indexed="64"/>
      </left>
      <right/>
      <top style="thin">
        <color theme="4" tint="0.39997558519241921"/>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theme="4" tint="0.39997558519241921"/>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style="thin">
        <color indexed="64"/>
      </top>
      <bottom/>
      <diagonal/>
    </border>
    <border>
      <left style="medium">
        <color indexed="64"/>
      </left>
      <right style="medium">
        <color rgb="FF00B050"/>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top style="medium">
        <color indexed="64"/>
      </top>
      <bottom style="thin">
        <color indexed="64"/>
      </bottom>
      <diagonal/>
    </border>
    <border>
      <left/>
      <right/>
      <top style="thin">
        <color indexed="64"/>
      </top>
      <bottom style="medium">
        <color indexed="64"/>
      </bottom>
      <diagonal/>
    </border>
  </borders>
  <cellStyleXfs count="2">
    <xf numFmtId="0" fontId="0" fillId="0" borderId="0"/>
    <xf numFmtId="9" fontId="15" fillId="0" borderId="0" applyFont="0" applyFill="0" applyBorder="0" applyAlignment="0" applyProtection="0"/>
  </cellStyleXfs>
  <cellXfs count="467">
    <xf numFmtId="0" fontId="0" fillId="0" borderId="0" xfId="0"/>
    <xf numFmtId="0" fontId="1" fillId="0" borderId="0" xfId="0" applyFont="1" applyAlignment="1">
      <alignment horizontal="left" vertical="center"/>
    </xf>
    <xf numFmtId="49" fontId="1" fillId="0" borderId="0" xfId="0" applyNumberFormat="1" applyFont="1" applyAlignment="1">
      <alignment horizontal="left" vertical="center"/>
    </xf>
    <xf numFmtId="0" fontId="1" fillId="0" borderId="0" xfId="0" applyFont="1" applyAlignment="1">
      <alignment horizontal="left" vertical="center" wrapText="1"/>
    </xf>
    <xf numFmtId="49" fontId="2" fillId="0" borderId="0" xfId="0" applyNumberFormat="1" applyFont="1" applyAlignment="1">
      <alignment vertical="center"/>
    </xf>
    <xf numFmtId="49" fontId="3" fillId="0" borderId="4" xfId="0" applyNumberFormat="1" applyFont="1" applyBorder="1" applyAlignment="1">
      <alignment vertical="center"/>
    </xf>
    <xf numFmtId="49" fontId="3" fillId="0" borderId="0" xfId="0" applyNumberFormat="1" applyFont="1" applyAlignment="1">
      <alignment vertical="center"/>
    </xf>
    <xf numFmtId="49" fontId="3" fillId="0" borderId="0" xfId="0" applyNumberFormat="1" applyFont="1" applyAlignment="1">
      <alignment horizontal="left" vertical="center"/>
    </xf>
    <xf numFmtId="49" fontId="4" fillId="0" borderId="0" xfId="0" applyNumberFormat="1" applyFont="1" applyAlignment="1">
      <alignment vertical="center"/>
    </xf>
    <xf numFmtId="0" fontId="5" fillId="0" borderId="0" xfId="0" applyFont="1" applyAlignment="1">
      <alignment vertical="center"/>
    </xf>
    <xf numFmtId="0" fontId="8" fillId="0" borderId="0" xfId="0" applyFont="1" applyAlignment="1">
      <alignment horizontal="left" vertical="center"/>
    </xf>
    <xf numFmtId="0" fontId="9" fillId="0" borderId="0" xfId="0" applyFont="1" applyAlignment="1">
      <alignment vertical="center"/>
    </xf>
    <xf numFmtId="49" fontId="10" fillId="2" borderId="8" xfId="0" applyNumberFormat="1" applyFont="1" applyFill="1" applyBorder="1" applyAlignment="1">
      <alignment horizontal="left" vertical="center"/>
    </xf>
    <xf numFmtId="0" fontId="10" fillId="2" borderId="8" xfId="0" applyFont="1" applyFill="1" applyBorder="1" applyAlignment="1">
      <alignment vertical="center" wrapText="1"/>
    </xf>
    <xf numFmtId="0" fontId="11" fillId="0" borderId="0" xfId="0" applyFont="1" applyAlignment="1">
      <alignment vertical="center" wrapText="1"/>
    </xf>
    <xf numFmtId="49" fontId="1" fillId="3" borderId="9" xfId="0" applyNumberFormat="1" applyFont="1" applyFill="1" applyBorder="1" applyAlignment="1">
      <alignment horizontal="left" vertical="center"/>
    </xf>
    <xf numFmtId="49" fontId="1" fillId="3" borderId="10" xfId="0" applyNumberFormat="1" applyFont="1" applyFill="1" applyBorder="1" applyAlignment="1">
      <alignment horizontal="left" vertical="center"/>
    </xf>
    <xf numFmtId="0" fontId="1" fillId="3" borderId="11" xfId="0" applyFont="1" applyFill="1" applyBorder="1" applyAlignment="1">
      <alignment horizontal="left" vertical="center" wrapText="1"/>
    </xf>
    <xf numFmtId="49" fontId="1" fillId="3" borderId="12" xfId="0" applyNumberFormat="1" applyFont="1" applyFill="1" applyBorder="1" applyAlignment="1">
      <alignment horizontal="left" vertical="center"/>
    </xf>
    <xf numFmtId="49" fontId="1" fillId="3" borderId="13" xfId="0" applyNumberFormat="1" applyFont="1" applyFill="1" applyBorder="1" applyAlignment="1">
      <alignment horizontal="left" vertical="center"/>
    </xf>
    <xf numFmtId="0" fontId="1" fillId="3" borderId="14" xfId="0" applyFont="1" applyFill="1" applyBorder="1" applyAlignment="1">
      <alignment horizontal="left" vertical="center" wrapText="1"/>
    </xf>
    <xf numFmtId="0" fontId="1" fillId="3" borderId="14" xfId="0" quotePrefix="1" applyFont="1" applyFill="1" applyBorder="1" applyAlignment="1">
      <alignment horizontal="left" vertical="center" wrapText="1"/>
    </xf>
    <xf numFmtId="49" fontId="1" fillId="3" borderId="15" xfId="0" applyNumberFormat="1" applyFont="1" applyFill="1" applyBorder="1" applyAlignment="1">
      <alignment horizontal="left" vertical="center"/>
    </xf>
    <xf numFmtId="49" fontId="1" fillId="3" borderId="16" xfId="0" applyNumberFormat="1" applyFont="1" applyFill="1" applyBorder="1" applyAlignment="1">
      <alignment horizontal="left" vertical="center"/>
    </xf>
    <xf numFmtId="0" fontId="1" fillId="3" borderId="17" xfId="0" applyFont="1" applyFill="1" applyBorder="1" applyAlignment="1">
      <alignment horizontal="left" vertical="center" wrapText="1"/>
    </xf>
    <xf numFmtId="49" fontId="1" fillId="2" borderId="0" xfId="0" applyNumberFormat="1" applyFont="1" applyFill="1" applyAlignment="1">
      <alignment horizontal="left" vertical="center"/>
    </xf>
    <xf numFmtId="0" fontId="1" fillId="2" borderId="0" xfId="0" applyFont="1" applyFill="1" applyAlignment="1">
      <alignment horizontal="left" vertical="center" wrapText="1"/>
    </xf>
    <xf numFmtId="49" fontId="1" fillId="4" borderId="18" xfId="0" applyNumberFormat="1" applyFont="1" applyFill="1" applyBorder="1" applyAlignment="1">
      <alignment horizontal="left" vertical="center"/>
    </xf>
    <xf numFmtId="49" fontId="1" fillId="4" borderId="19" xfId="0" applyNumberFormat="1" applyFont="1" applyFill="1" applyBorder="1" applyAlignment="1">
      <alignment horizontal="left" vertical="center"/>
    </xf>
    <xf numFmtId="0" fontId="1" fillId="4" borderId="20" xfId="0" applyFont="1" applyFill="1" applyBorder="1" applyAlignment="1">
      <alignment horizontal="left" vertical="center" wrapText="1"/>
    </xf>
    <xf numFmtId="49" fontId="1" fillId="4" borderId="12" xfId="0" applyNumberFormat="1" applyFont="1" applyFill="1" applyBorder="1" applyAlignment="1">
      <alignment horizontal="left" vertical="center"/>
    </xf>
    <xf numFmtId="49" fontId="1" fillId="4" borderId="13" xfId="0" applyNumberFormat="1" applyFont="1" applyFill="1" applyBorder="1" applyAlignment="1">
      <alignment horizontal="left" vertical="center"/>
    </xf>
    <xf numFmtId="0" fontId="1" fillId="4" borderId="14" xfId="0" applyFont="1" applyFill="1" applyBorder="1" applyAlignment="1">
      <alignment horizontal="left" vertical="center" wrapText="1"/>
    </xf>
    <xf numFmtId="49" fontId="1" fillId="4" borderId="15" xfId="0" applyNumberFormat="1" applyFont="1" applyFill="1" applyBorder="1" applyAlignment="1">
      <alignment horizontal="left" vertical="center"/>
    </xf>
    <xf numFmtId="49" fontId="1" fillId="4" borderId="16" xfId="0" applyNumberFormat="1" applyFont="1" applyFill="1" applyBorder="1" applyAlignment="1">
      <alignment horizontal="left" vertical="center"/>
    </xf>
    <xf numFmtId="0" fontId="1" fillId="4" borderId="17" xfId="0" applyFont="1" applyFill="1" applyBorder="1" applyAlignment="1">
      <alignment horizontal="left" vertical="center" wrapText="1"/>
    </xf>
    <xf numFmtId="49" fontId="1" fillId="5" borderId="18" xfId="0" applyNumberFormat="1" applyFont="1" applyFill="1" applyBorder="1" applyAlignment="1">
      <alignment horizontal="left" vertical="center"/>
    </xf>
    <xf numFmtId="49" fontId="1" fillId="5" borderId="19" xfId="0" applyNumberFormat="1" applyFont="1" applyFill="1" applyBorder="1" applyAlignment="1">
      <alignment horizontal="left" vertical="center"/>
    </xf>
    <xf numFmtId="0" fontId="1" fillId="5" borderId="20" xfId="0" applyFont="1" applyFill="1" applyBorder="1" applyAlignment="1">
      <alignment horizontal="left" vertical="center" wrapText="1"/>
    </xf>
    <xf numFmtId="49" fontId="1" fillId="5" borderId="12" xfId="0" applyNumberFormat="1" applyFont="1" applyFill="1" applyBorder="1" applyAlignment="1">
      <alignment horizontal="left" vertical="center"/>
    </xf>
    <xf numFmtId="49" fontId="1" fillId="5" borderId="13" xfId="0" applyNumberFormat="1" applyFont="1" applyFill="1" applyBorder="1" applyAlignment="1">
      <alignment horizontal="left" vertical="center"/>
    </xf>
    <xf numFmtId="0" fontId="1" fillId="5" borderId="14" xfId="0" applyFont="1" applyFill="1" applyBorder="1" applyAlignment="1">
      <alignment horizontal="left" vertical="center" wrapText="1"/>
    </xf>
    <xf numFmtId="49" fontId="1" fillId="5" borderId="21" xfId="0" applyNumberFormat="1" applyFont="1" applyFill="1" applyBorder="1" applyAlignment="1">
      <alignment horizontal="left" vertical="center"/>
    </xf>
    <xf numFmtId="49" fontId="1" fillId="5" borderId="22" xfId="0" applyNumberFormat="1" applyFont="1" applyFill="1" applyBorder="1" applyAlignment="1">
      <alignment horizontal="left" vertical="center"/>
    </xf>
    <xf numFmtId="0" fontId="1" fillId="5" borderId="23" xfId="0" applyFont="1" applyFill="1" applyBorder="1" applyAlignment="1">
      <alignment horizontal="left" vertical="center" wrapText="1"/>
    </xf>
    <xf numFmtId="0" fontId="13" fillId="2" borderId="8" xfId="0" applyFont="1" applyFill="1" applyBorder="1" applyAlignment="1">
      <alignment horizontal="left" vertical="center"/>
    </xf>
    <xf numFmtId="0" fontId="10" fillId="4" borderId="42" xfId="0" applyFont="1" applyFill="1" applyBorder="1" applyAlignment="1">
      <alignment horizontal="center" vertical="center"/>
    </xf>
    <xf numFmtId="49" fontId="10" fillId="2" borderId="51" xfId="0" applyNumberFormat="1" applyFont="1" applyFill="1" applyBorder="1" applyAlignment="1">
      <alignment horizontal="left" vertical="center"/>
    </xf>
    <xf numFmtId="0" fontId="10" fillId="4" borderId="50" xfId="0" applyFont="1" applyFill="1" applyBorder="1" applyAlignment="1">
      <alignment horizontal="center" vertical="center"/>
    </xf>
    <xf numFmtId="0" fontId="10" fillId="4" borderId="48" xfId="0" applyFont="1" applyFill="1" applyBorder="1" applyAlignment="1">
      <alignment horizontal="center" vertical="center"/>
    </xf>
    <xf numFmtId="0" fontId="10" fillId="4" borderId="53" xfId="0" applyFont="1" applyFill="1" applyBorder="1" applyAlignment="1">
      <alignment horizontal="center" vertical="center"/>
    </xf>
    <xf numFmtId="0" fontId="10" fillId="4" borderId="49" xfId="0" applyFont="1" applyFill="1" applyBorder="1" applyAlignment="1">
      <alignment horizontal="center" vertical="center"/>
    </xf>
    <xf numFmtId="0" fontId="10" fillId="4" borderId="52" xfId="0" applyFont="1" applyFill="1" applyBorder="1" applyAlignment="1">
      <alignment horizontal="center" vertical="center"/>
    </xf>
    <xf numFmtId="0" fontId="12" fillId="6" borderId="42" xfId="0" applyFont="1" applyFill="1" applyBorder="1" applyAlignment="1">
      <alignment horizontal="center"/>
    </xf>
    <xf numFmtId="0" fontId="12" fillId="6" borderId="54" xfId="0" applyFont="1" applyFill="1" applyBorder="1" applyAlignment="1">
      <alignment horizontal="center"/>
    </xf>
    <xf numFmtId="0" fontId="12" fillId="6" borderId="55" xfId="0" applyFont="1" applyFill="1" applyBorder="1" applyAlignment="1">
      <alignment horizontal="center"/>
    </xf>
    <xf numFmtId="49" fontId="10" fillId="2" borderId="56" xfId="0" applyNumberFormat="1" applyFont="1" applyFill="1" applyBorder="1" applyAlignment="1">
      <alignment horizontal="left" vertical="center"/>
    </xf>
    <xf numFmtId="0" fontId="13" fillId="2" borderId="47" xfId="0" applyFont="1" applyFill="1" applyBorder="1" applyAlignment="1">
      <alignment horizontal="left" vertical="center"/>
    </xf>
    <xf numFmtId="49" fontId="1" fillId="3" borderId="42" xfId="0" applyNumberFormat="1" applyFont="1" applyFill="1" applyBorder="1" applyAlignment="1">
      <alignment horizontal="left" vertical="center"/>
    </xf>
    <xf numFmtId="49" fontId="1" fillId="3" borderId="54" xfId="0" applyNumberFormat="1" applyFont="1" applyFill="1" applyBorder="1" applyAlignment="1">
      <alignment horizontal="left" vertical="center"/>
    </xf>
    <xf numFmtId="49" fontId="1" fillId="3" borderId="55" xfId="0" applyNumberFormat="1" applyFont="1" applyFill="1" applyBorder="1" applyAlignment="1">
      <alignment horizontal="left" vertical="center"/>
    </xf>
    <xf numFmtId="0" fontId="17" fillId="0" borderId="0" xfId="0" applyFont="1"/>
    <xf numFmtId="0" fontId="18" fillId="2" borderId="8" xfId="0" applyFont="1" applyFill="1" applyBorder="1" applyAlignment="1">
      <alignment horizontal="left" vertical="center"/>
    </xf>
    <xf numFmtId="0" fontId="16" fillId="0" borderId="38" xfId="0" applyFont="1" applyBorder="1"/>
    <xf numFmtId="0" fontId="3" fillId="6" borderId="4" xfId="0" applyFont="1" applyFill="1" applyBorder="1" applyAlignment="1">
      <alignment horizontal="center"/>
    </xf>
    <xf numFmtId="49" fontId="1" fillId="3" borderId="53" xfId="0" applyNumberFormat="1" applyFont="1" applyFill="1" applyBorder="1" applyAlignment="1">
      <alignment horizontal="left" vertical="center"/>
    </xf>
    <xf numFmtId="49" fontId="1" fillId="3" borderId="57" xfId="0" applyNumberFormat="1" applyFont="1" applyFill="1" applyBorder="1" applyAlignment="1">
      <alignment horizontal="left" vertical="center"/>
    </xf>
    <xf numFmtId="49" fontId="1" fillId="3" borderId="58" xfId="0" applyNumberFormat="1" applyFont="1" applyFill="1" applyBorder="1" applyAlignment="1">
      <alignment horizontal="left" vertical="center"/>
    </xf>
    <xf numFmtId="0" fontId="12" fillId="4" borderId="42" xfId="0" applyFont="1" applyFill="1" applyBorder="1" applyAlignment="1">
      <alignment horizontal="center" vertical="center"/>
    </xf>
    <xf numFmtId="0" fontId="16" fillId="0" borderId="8" xfId="0" applyFont="1" applyBorder="1"/>
    <xf numFmtId="0" fontId="16" fillId="0" borderId="37" xfId="0" applyFont="1" applyBorder="1"/>
    <xf numFmtId="9" fontId="21" fillId="6" borderId="4" xfId="1" applyFont="1" applyFill="1" applyBorder="1" applyAlignment="1">
      <alignment horizontal="center" vertical="center"/>
    </xf>
    <xf numFmtId="0" fontId="21" fillId="6" borderId="4" xfId="0" applyFont="1" applyFill="1" applyBorder="1" applyAlignment="1">
      <alignment horizontal="center" vertical="center"/>
    </xf>
    <xf numFmtId="49" fontId="1" fillId="0" borderId="0" xfId="0" applyNumberFormat="1" applyFont="1" applyAlignment="1" applyProtection="1">
      <alignment horizontal="left" vertical="center"/>
      <protection locked="0"/>
    </xf>
    <xf numFmtId="0" fontId="1" fillId="0" borderId="0" xfId="0" applyFont="1" applyAlignment="1" applyProtection="1">
      <alignment horizontal="left" vertical="center" wrapText="1"/>
      <protection locked="0"/>
    </xf>
    <xf numFmtId="0" fontId="1" fillId="0" borderId="0" xfId="0" applyFont="1" applyAlignment="1" applyProtection="1">
      <alignment horizontal="left" vertical="center"/>
      <protection locked="0"/>
    </xf>
    <xf numFmtId="49" fontId="3" fillId="0" borderId="0" xfId="0" applyNumberFormat="1" applyFont="1" applyAlignment="1" applyProtection="1">
      <alignment horizontal="left" vertical="center"/>
      <protection locked="0"/>
    </xf>
    <xf numFmtId="0" fontId="9" fillId="0" borderId="0" xfId="0" applyFont="1" applyAlignment="1" applyProtection="1">
      <alignment vertical="center"/>
      <protection locked="0"/>
    </xf>
    <xf numFmtId="0" fontId="8" fillId="0" borderId="0" xfId="0" applyFont="1" applyAlignment="1" applyProtection="1">
      <alignment horizontal="left" vertical="center"/>
      <protection locked="0"/>
    </xf>
    <xf numFmtId="49" fontId="23" fillId="2" borderId="29" xfId="0" applyNumberFormat="1" applyFont="1" applyFill="1" applyBorder="1" applyAlignment="1" applyProtection="1">
      <alignment horizontal="center" vertical="center"/>
      <protection locked="0"/>
    </xf>
    <xf numFmtId="49" fontId="23" fillId="2" borderId="31" xfId="0" applyNumberFormat="1" applyFont="1" applyFill="1" applyBorder="1" applyAlignment="1" applyProtection="1">
      <alignment horizontal="center" vertical="center"/>
      <protection locked="0"/>
    </xf>
    <xf numFmtId="0" fontId="23" fillId="2" borderId="31" xfId="0" applyFont="1" applyFill="1" applyBorder="1" applyAlignment="1" applyProtection="1">
      <alignment horizontal="center" vertical="center" wrapText="1"/>
      <protection locked="0"/>
    </xf>
    <xf numFmtId="0" fontId="23" fillId="2" borderId="31" xfId="0" applyFont="1" applyFill="1" applyBorder="1" applyAlignment="1" applyProtection="1">
      <alignment horizontal="center" vertical="center"/>
      <protection locked="0"/>
    </xf>
    <xf numFmtId="0" fontId="23" fillId="2" borderId="24" xfId="0" applyFont="1" applyFill="1" applyBorder="1" applyAlignment="1" applyProtection="1">
      <alignment horizontal="center" vertical="center"/>
      <protection locked="0"/>
    </xf>
    <xf numFmtId="0" fontId="24" fillId="2" borderId="0" xfId="0" applyFont="1" applyFill="1" applyAlignment="1" applyProtection="1">
      <alignment horizontal="left" vertical="center"/>
      <protection locked="0"/>
    </xf>
    <xf numFmtId="0" fontId="23" fillId="5" borderId="5" xfId="0" applyFont="1" applyFill="1" applyBorder="1" applyAlignment="1" applyProtection="1">
      <alignment horizontal="center" vertical="center" wrapText="1"/>
      <protection locked="0"/>
    </xf>
    <xf numFmtId="0" fontId="23" fillId="5" borderId="6" xfId="0" applyFont="1" applyFill="1" applyBorder="1" applyAlignment="1" applyProtection="1">
      <alignment horizontal="center" vertical="center" wrapText="1"/>
      <protection locked="0"/>
    </xf>
    <xf numFmtId="0" fontId="23" fillId="5" borderId="7" xfId="0" applyFont="1" applyFill="1" applyBorder="1" applyAlignment="1" applyProtection="1">
      <alignment horizontal="center" vertical="center" wrapText="1"/>
      <protection locked="0"/>
    </xf>
    <xf numFmtId="0" fontId="23" fillId="10" borderId="65" xfId="0" applyFont="1" applyFill="1" applyBorder="1" applyAlignment="1" applyProtection="1">
      <alignment horizontal="center" vertical="center" wrapText="1"/>
      <protection locked="0"/>
    </xf>
    <xf numFmtId="0" fontId="23" fillId="10" borderId="66" xfId="0" applyFont="1" applyFill="1" applyBorder="1" applyAlignment="1" applyProtection="1">
      <alignment horizontal="center" vertical="center" wrapText="1"/>
      <protection locked="0"/>
    </xf>
    <xf numFmtId="0" fontId="23" fillId="10" borderId="67" xfId="0" applyFont="1" applyFill="1" applyBorder="1" applyAlignment="1" applyProtection="1">
      <alignment horizontal="center" vertical="center" wrapText="1"/>
      <protection locked="0"/>
    </xf>
    <xf numFmtId="0" fontId="23" fillId="9" borderId="5" xfId="0" applyFont="1" applyFill="1" applyBorder="1" applyAlignment="1" applyProtection="1">
      <alignment horizontal="center" vertical="center" wrapText="1"/>
      <protection locked="0"/>
    </xf>
    <xf numFmtId="0" fontId="23" fillId="9" borderId="6" xfId="0" applyFont="1" applyFill="1" applyBorder="1" applyAlignment="1" applyProtection="1">
      <alignment horizontal="center" vertical="center" wrapText="1"/>
      <protection locked="0"/>
    </xf>
    <xf numFmtId="0" fontId="23" fillId="9" borderId="7" xfId="0" applyFont="1" applyFill="1" applyBorder="1" applyAlignment="1" applyProtection="1">
      <alignment horizontal="center" vertical="center" wrapText="1"/>
      <protection locked="0"/>
    </xf>
    <xf numFmtId="0" fontId="23" fillId="12" borderId="5" xfId="0" applyFont="1" applyFill="1" applyBorder="1" applyAlignment="1" applyProtection="1">
      <alignment horizontal="center" vertical="center" wrapText="1"/>
      <protection locked="0"/>
    </xf>
    <xf numFmtId="0" fontId="23" fillId="12" borderId="7" xfId="0" applyFont="1" applyFill="1" applyBorder="1" applyAlignment="1" applyProtection="1">
      <alignment horizontal="center" vertical="center" wrapText="1"/>
      <protection locked="0"/>
    </xf>
    <xf numFmtId="0" fontId="23" fillId="11" borderId="5" xfId="0" applyFont="1" applyFill="1" applyBorder="1" applyAlignment="1" applyProtection="1">
      <alignment horizontal="center" vertical="center" wrapText="1"/>
      <protection locked="0"/>
    </xf>
    <xf numFmtId="0" fontId="23" fillId="11" borderId="7" xfId="0" applyFont="1" applyFill="1" applyBorder="1" applyAlignment="1" applyProtection="1">
      <alignment horizontal="center" vertical="center" wrapText="1"/>
      <protection locked="0"/>
    </xf>
    <xf numFmtId="49" fontId="1" fillId="8" borderId="28" xfId="0" applyNumberFormat="1" applyFont="1" applyFill="1" applyBorder="1" applyAlignment="1" applyProtection="1">
      <alignment horizontal="center" vertical="center"/>
      <protection locked="0"/>
    </xf>
    <xf numFmtId="49" fontId="1" fillId="8" borderId="24" xfId="0" applyNumberFormat="1" applyFont="1" applyFill="1" applyBorder="1" applyAlignment="1" applyProtection="1">
      <alignment horizontal="center" vertical="center"/>
      <protection locked="0"/>
    </xf>
    <xf numFmtId="0" fontId="1" fillId="8" borderId="29" xfId="0" applyFont="1" applyFill="1" applyBorder="1" applyAlignment="1" applyProtection="1">
      <alignment horizontal="center" vertical="center"/>
      <protection locked="0"/>
    </xf>
    <xf numFmtId="0" fontId="21" fillId="8" borderId="24" xfId="0" applyFont="1" applyFill="1" applyBorder="1" applyAlignment="1" applyProtection="1">
      <alignment horizontal="center" vertical="center"/>
      <protection locked="0"/>
    </xf>
    <xf numFmtId="0" fontId="11" fillId="8" borderId="18" xfId="0" applyFont="1" applyFill="1" applyBorder="1" applyAlignment="1" applyProtection="1">
      <alignment horizontal="left" vertical="center"/>
      <protection locked="0"/>
    </xf>
    <xf numFmtId="0" fontId="26" fillId="8" borderId="19" xfId="0" applyFont="1" applyFill="1" applyBorder="1" applyAlignment="1" applyProtection="1">
      <alignment horizontal="left" vertical="center"/>
      <protection locked="0"/>
    </xf>
    <xf numFmtId="0" fontId="26" fillId="8" borderId="20" xfId="0" applyFont="1" applyFill="1" applyBorder="1" applyAlignment="1" applyProtection="1">
      <alignment horizontal="left" vertical="center"/>
      <protection locked="0"/>
    </xf>
    <xf numFmtId="0" fontId="26" fillId="8" borderId="18" xfId="0" applyFont="1" applyFill="1" applyBorder="1" applyAlignment="1" applyProtection="1">
      <alignment horizontal="left" vertical="center"/>
      <protection locked="0"/>
    </xf>
    <xf numFmtId="0" fontId="11" fillId="8" borderId="19" xfId="0" applyFont="1" applyFill="1" applyBorder="1" applyAlignment="1" applyProtection="1">
      <alignment horizontal="left" vertical="center"/>
      <protection locked="0"/>
    </xf>
    <xf numFmtId="0" fontId="11" fillId="8" borderId="20" xfId="0" applyFont="1" applyFill="1" applyBorder="1" applyAlignment="1" applyProtection="1">
      <alignment horizontal="left" vertical="center"/>
      <protection locked="0"/>
    </xf>
    <xf numFmtId="0" fontId="1" fillId="8" borderId="18" xfId="0" applyFont="1" applyFill="1" applyBorder="1" applyAlignment="1" applyProtection="1">
      <alignment horizontal="left" vertical="center"/>
      <protection locked="0"/>
    </xf>
    <xf numFmtId="0" fontId="1" fillId="8" borderId="19" xfId="0" applyFont="1" applyFill="1" applyBorder="1" applyAlignment="1" applyProtection="1">
      <alignment horizontal="left" vertical="center"/>
      <protection locked="0"/>
    </xf>
    <xf numFmtId="0" fontId="1" fillId="8" borderId="20" xfId="0" applyFont="1" applyFill="1" applyBorder="1" applyAlignment="1" applyProtection="1">
      <alignment horizontal="left" vertical="center"/>
      <protection locked="0"/>
    </xf>
    <xf numFmtId="49" fontId="1" fillId="8" borderId="37" xfId="0" applyNumberFormat="1" applyFont="1" applyFill="1" applyBorder="1" applyAlignment="1" applyProtection="1">
      <alignment horizontal="center" vertical="center"/>
      <protection locked="0"/>
    </xf>
    <xf numFmtId="49" fontId="1" fillId="8" borderId="0" xfId="0" applyNumberFormat="1" applyFont="1" applyFill="1" applyAlignment="1" applyProtection="1">
      <alignment horizontal="center" vertical="center"/>
      <protection locked="0"/>
    </xf>
    <xf numFmtId="0" fontId="1" fillId="8" borderId="30" xfId="0" applyFont="1" applyFill="1" applyBorder="1" applyAlignment="1" applyProtection="1">
      <alignment horizontal="center" vertical="center"/>
      <protection locked="0"/>
    </xf>
    <xf numFmtId="0" fontId="21" fillId="8" borderId="0" xfId="0" applyFont="1" applyFill="1" applyAlignment="1" applyProtection="1">
      <alignment horizontal="center" vertical="center"/>
      <protection locked="0"/>
    </xf>
    <xf numFmtId="0" fontId="26" fillId="8" borderId="9" xfId="0" applyFont="1" applyFill="1" applyBorder="1" applyAlignment="1" applyProtection="1">
      <alignment horizontal="left" vertical="center"/>
      <protection locked="0"/>
    </xf>
    <xf numFmtId="0" fontId="26" fillId="8" borderId="13" xfId="0" applyFont="1" applyFill="1" applyBorder="1" applyAlignment="1" applyProtection="1">
      <alignment horizontal="left" vertical="center"/>
      <protection locked="0"/>
    </xf>
    <xf numFmtId="0" fontId="26" fillId="8" borderId="14" xfId="0" applyFont="1" applyFill="1" applyBorder="1" applyAlignment="1" applyProtection="1">
      <alignment horizontal="left" vertical="center"/>
      <protection locked="0"/>
    </xf>
    <xf numFmtId="0" fontId="26" fillId="8" borderId="12" xfId="0" applyFont="1" applyFill="1" applyBorder="1" applyAlignment="1" applyProtection="1">
      <alignment horizontal="left" vertical="center"/>
      <protection locked="0"/>
    </xf>
    <xf numFmtId="0" fontId="1" fillId="8" borderId="12" xfId="0" applyFont="1" applyFill="1" applyBorder="1" applyAlignment="1" applyProtection="1">
      <alignment horizontal="left" vertical="center"/>
      <protection locked="0"/>
    </xf>
    <xf numFmtId="0" fontId="1" fillId="8" borderId="13" xfId="0" applyFont="1" applyFill="1" applyBorder="1" applyAlignment="1" applyProtection="1">
      <alignment horizontal="left" vertical="center"/>
      <protection locked="0"/>
    </xf>
    <xf numFmtId="0" fontId="1" fillId="8" borderId="10" xfId="0" applyFont="1" applyFill="1" applyBorder="1" applyAlignment="1" applyProtection="1">
      <alignment horizontal="left" vertical="center"/>
      <protection locked="0"/>
    </xf>
    <xf numFmtId="0" fontId="1" fillId="8" borderId="14" xfId="0" applyFont="1" applyFill="1" applyBorder="1" applyAlignment="1" applyProtection="1">
      <alignment horizontal="left" vertical="center"/>
      <protection locked="0"/>
    </xf>
    <xf numFmtId="0" fontId="1" fillId="8" borderId="12" xfId="0" applyFont="1" applyFill="1" applyBorder="1" applyAlignment="1" applyProtection="1">
      <alignment horizontal="center" vertical="center"/>
      <protection locked="0"/>
    </xf>
    <xf numFmtId="0" fontId="1" fillId="8" borderId="13" xfId="0" applyFont="1" applyFill="1" applyBorder="1" applyAlignment="1" applyProtection="1">
      <alignment horizontal="center" vertical="center"/>
      <protection locked="0"/>
    </xf>
    <xf numFmtId="0" fontId="1" fillId="8" borderId="14" xfId="0" applyFont="1" applyFill="1" applyBorder="1" applyAlignment="1" applyProtection="1">
      <alignment horizontal="center" vertical="center"/>
      <protection locked="0"/>
    </xf>
    <xf numFmtId="49" fontId="17" fillId="8" borderId="37" xfId="0" applyNumberFormat="1" applyFont="1" applyFill="1" applyBorder="1" applyAlignment="1" applyProtection="1">
      <alignment horizontal="center" vertical="center" wrapText="1"/>
      <protection locked="0"/>
    </xf>
    <xf numFmtId="164" fontId="17" fillId="8" borderId="0" xfId="0" applyNumberFormat="1" applyFont="1" applyFill="1" applyAlignment="1" applyProtection="1">
      <alignment horizontal="center" vertical="center" wrapText="1"/>
      <protection locked="0"/>
    </xf>
    <xf numFmtId="49" fontId="17" fillId="8" borderId="0" xfId="0" applyNumberFormat="1" applyFont="1" applyFill="1" applyAlignment="1" applyProtection="1">
      <alignment horizontal="center" vertical="center" wrapText="1"/>
      <protection locked="0"/>
    </xf>
    <xf numFmtId="49" fontId="12" fillId="8" borderId="0" xfId="0" applyNumberFormat="1" applyFont="1" applyFill="1" applyAlignment="1" applyProtection="1">
      <alignment horizontal="center" vertical="center" wrapText="1"/>
      <protection locked="0"/>
    </xf>
    <xf numFmtId="0" fontId="12" fillId="8" borderId="30" xfId="0" applyFont="1" applyFill="1" applyBorder="1" applyAlignment="1" applyProtection="1">
      <alignment horizontal="center" vertical="center" wrapText="1"/>
      <protection locked="0"/>
    </xf>
    <xf numFmtId="0" fontId="12" fillId="8" borderId="0" xfId="0" applyFont="1" applyFill="1" applyAlignment="1" applyProtection="1">
      <alignment horizontal="center" vertical="center" wrapText="1"/>
      <protection locked="0"/>
    </xf>
    <xf numFmtId="0" fontId="17" fillId="8" borderId="64" xfId="0" applyFont="1" applyFill="1" applyBorder="1" applyAlignment="1" applyProtection="1">
      <alignment horizontal="center" vertical="center" wrapText="1"/>
      <protection locked="0"/>
    </xf>
    <xf numFmtId="0" fontId="17" fillId="8" borderId="13" xfId="0" applyFont="1" applyFill="1" applyBorder="1" applyAlignment="1" applyProtection="1">
      <alignment horizontal="center" vertical="center" wrapText="1"/>
      <protection locked="0"/>
    </xf>
    <xf numFmtId="0" fontId="17" fillId="8" borderId="14" xfId="0" applyFont="1" applyFill="1" applyBorder="1" applyAlignment="1" applyProtection="1">
      <alignment horizontal="center" vertical="center" wrapText="1"/>
      <protection locked="0"/>
    </xf>
    <xf numFmtId="0" fontId="17" fillId="8" borderId="12" xfId="0" applyFont="1" applyFill="1" applyBorder="1" applyAlignment="1" applyProtection="1">
      <alignment horizontal="center" vertical="center" wrapText="1"/>
      <protection locked="0"/>
    </xf>
    <xf numFmtId="0" fontId="17" fillId="8" borderId="60" xfId="0" applyFont="1" applyFill="1" applyBorder="1" applyAlignment="1" applyProtection="1">
      <alignment horizontal="center" vertical="center" wrapText="1"/>
      <protection locked="0"/>
    </xf>
    <xf numFmtId="0" fontId="17" fillId="8" borderId="57" xfId="0" applyFont="1" applyFill="1" applyBorder="1" applyAlignment="1" applyProtection="1">
      <alignment horizontal="center" vertical="center" wrapText="1"/>
      <protection locked="0"/>
    </xf>
    <xf numFmtId="0" fontId="1" fillId="8" borderId="23" xfId="0" applyFont="1" applyFill="1" applyBorder="1" applyAlignment="1" applyProtection="1">
      <alignment horizontal="left" vertical="center"/>
      <protection locked="0"/>
    </xf>
    <xf numFmtId="0" fontId="17" fillId="8" borderId="14" xfId="0" applyFont="1" applyFill="1" applyBorder="1" applyAlignment="1" applyProtection="1">
      <alignment horizontal="left" vertical="center" wrapText="1"/>
      <protection locked="0"/>
    </xf>
    <xf numFmtId="49" fontId="1" fillId="8" borderId="38" xfId="0" applyNumberFormat="1" applyFont="1" applyFill="1" applyBorder="1" applyAlignment="1" applyProtection="1">
      <alignment horizontal="center" vertical="center"/>
      <protection locked="0"/>
    </xf>
    <xf numFmtId="49" fontId="1" fillId="8" borderId="61" xfId="0" applyNumberFormat="1" applyFont="1" applyFill="1" applyBorder="1" applyAlignment="1" applyProtection="1">
      <alignment horizontal="center" vertical="center"/>
      <protection locked="0"/>
    </xf>
    <xf numFmtId="0" fontId="1" fillId="8" borderId="39" xfId="0" applyFont="1" applyFill="1" applyBorder="1" applyAlignment="1" applyProtection="1">
      <alignment horizontal="center" vertical="center"/>
      <protection locked="0"/>
    </xf>
    <xf numFmtId="0" fontId="21" fillId="8" borderId="61" xfId="0" applyFont="1" applyFill="1" applyBorder="1" applyAlignment="1" applyProtection="1">
      <alignment horizontal="center" vertical="center"/>
      <protection locked="0"/>
    </xf>
    <xf numFmtId="0" fontId="26" fillId="8" borderId="15" xfId="0" applyFont="1" applyFill="1" applyBorder="1" applyAlignment="1" applyProtection="1">
      <alignment horizontal="left" vertical="center"/>
      <protection locked="0"/>
    </xf>
    <xf numFmtId="0" fontId="26" fillId="8" borderId="16" xfId="0" applyFont="1" applyFill="1" applyBorder="1" applyAlignment="1" applyProtection="1">
      <alignment horizontal="left" vertical="center"/>
      <protection locked="0"/>
    </xf>
    <xf numFmtId="0" fontId="26" fillId="8" borderId="17" xfId="0" applyFont="1" applyFill="1" applyBorder="1" applyAlignment="1" applyProtection="1">
      <alignment horizontal="left" vertical="center"/>
      <protection locked="0"/>
    </xf>
    <xf numFmtId="0" fontId="1" fillId="8" borderId="15" xfId="0" applyFont="1" applyFill="1" applyBorder="1" applyAlignment="1" applyProtection="1">
      <alignment horizontal="center" vertical="center"/>
      <protection locked="0"/>
    </xf>
    <xf numFmtId="0" fontId="1" fillId="8" borderId="16" xfId="0" applyFont="1" applyFill="1" applyBorder="1" applyAlignment="1" applyProtection="1">
      <alignment horizontal="center" vertical="center"/>
      <protection locked="0"/>
    </xf>
    <xf numFmtId="0" fontId="1" fillId="8" borderId="17" xfId="0" applyFont="1" applyFill="1" applyBorder="1" applyAlignment="1" applyProtection="1">
      <alignment horizontal="center" vertical="center"/>
      <protection locked="0"/>
    </xf>
    <xf numFmtId="0" fontId="1" fillId="8" borderId="17" xfId="0" applyFont="1" applyFill="1" applyBorder="1" applyAlignment="1" applyProtection="1">
      <alignment horizontal="left" vertical="center"/>
      <protection locked="0"/>
    </xf>
    <xf numFmtId="49" fontId="17" fillId="3" borderId="18" xfId="0" applyNumberFormat="1" applyFont="1" applyFill="1" applyBorder="1" applyAlignment="1" applyProtection="1">
      <alignment horizontal="center" vertical="center" wrapText="1"/>
      <protection locked="0"/>
    </xf>
    <xf numFmtId="0" fontId="17" fillId="3" borderId="19" xfId="0" applyFont="1" applyFill="1" applyBorder="1" applyAlignment="1" applyProtection="1">
      <alignment horizontal="center" vertical="center" wrapText="1"/>
      <protection locked="0"/>
    </xf>
    <xf numFmtId="0" fontId="17" fillId="3" borderId="20" xfId="0" applyFont="1" applyFill="1" applyBorder="1" applyAlignment="1" applyProtection="1">
      <alignment horizontal="center" vertical="center" wrapText="1"/>
      <protection locked="0"/>
    </xf>
    <xf numFmtId="0" fontId="17" fillId="0" borderId="0" xfId="0" applyFont="1" applyAlignment="1" applyProtection="1">
      <alignment horizontal="center" vertical="center" wrapText="1"/>
      <protection locked="0"/>
    </xf>
    <xf numFmtId="0" fontId="17" fillId="5" borderId="18" xfId="0" applyFont="1" applyFill="1" applyBorder="1" applyAlignment="1" applyProtection="1">
      <alignment horizontal="center" vertical="center" wrapText="1"/>
      <protection locked="0"/>
    </xf>
    <xf numFmtId="0" fontId="17" fillId="5" borderId="19" xfId="0" applyFont="1" applyFill="1" applyBorder="1" applyAlignment="1" applyProtection="1">
      <alignment horizontal="center" vertical="center" wrapText="1"/>
      <protection locked="0"/>
    </xf>
    <xf numFmtId="0" fontId="17" fillId="5" borderId="20" xfId="0" applyFont="1" applyFill="1" applyBorder="1" applyAlignment="1" applyProtection="1">
      <alignment horizontal="center" vertical="center" wrapText="1"/>
      <protection locked="0"/>
    </xf>
    <xf numFmtId="0" fontId="17" fillId="10" borderId="18" xfId="0" applyFont="1" applyFill="1" applyBorder="1" applyAlignment="1" applyProtection="1">
      <alignment horizontal="center" vertical="center" wrapText="1"/>
      <protection locked="0"/>
    </xf>
    <xf numFmtId="0" fontId="17" fillId="10" borderId="19" xfId="0" applyFont="1" applyFill="1" applyBorder="1" applyAlignment="1" applyProtection="1">
      <alignment horizontal="center" vertical="center" wrapText="1"/>
      <protection locked="0"/>
    </xf>
    <xf numFmtId="0" fontId="17" fillId="10" borderId="20" xfId="0" applyFont="1" applyFill="1" applyBorder="1" applyAlignment="1" applyProtection="1">
      <alignment horizontal="center" vertical="center" wrapText="1"/>
      <protection locked="0"/>
    </xf>
    <xf numFmtId="0" fontId="17" fillId="9" borderId="18" xfId="0" applyFont="1" applyFill="1" applyBorder="1" applyAlignment="1" applyProtection="1">
      <alignment horizontal="center" vertical="center" wrapText="1"/>
      <protection locked="0"/>
    </xf>
    <xf numFmtId="0" fontId="17" fillId="9" borderId="19" xfId="0" applyFont="1" applyFill="1" applyBorder="1" applyAlignment="1" applyProtection="1">
      <alignment horizontal="center" vertical="center" wrapText="1"/>
      <protection locked="0"/>
    </xf>
    <xf numFmtId="0" fontId="17" fillId="9" borderId="20" xfId="0" applyFont="1" applyFill="1" applyBorder="1" applyAlignment="1" applyProtection="1">
      <alignment horizontal="center" vertical="center" wrapText="1"/>
      <protection locked="0"/>
    </xf>
    <xf numFmtId="0" fontId="17" fillId="12" borderId="18" xfId="0" applyFont="1" applyFill="1" applyBorder="1" applyAlignment="1" applyProtection="1">
      <alignment vertical="center" wrapText="1"/>
      <protection locked="0"/>
    </xf>
    <xf numFmtId="0" fontId="17" fillId="12" borderId="20" xfId="0" applyFont="1" applyFill="1" applyBorder="1" applyAlignment="1" applyProtection="1">
      <alignment vertical="center" wrapText="1"/>
      <protection locked="0"/>
    </xf>
    <xf numFmtId="0" fontId="17" fillId="11" borderId="18" xfId="0" applyFont="1" applyFill="1" applyBorder="1" applyAlignment="1" applyProtection="1">
      <alignment vertical="center" wrapText="1"/>
      <protection locked="0"/>
    </xf>
    <xf numFmtId="0" fontId="17" fillId="11" borderId="20" xfId="0" applyFont="1" applyFill="1" applyBorder="1" applyAlignment="1" applyProtection="1">
      <alignment horizontal="center" vertical="center" wrapText="1"/>
      <protection locked="0"/>
    </xf>
    <xf numFmtId="49" fontId="17" fillId="3" borderId="12" xfId="0" applyNumberFormat="1" applyFont="1" applyFill="1" applyBorder="1" applyAlignment="1" applyProtection="1">
      <alignment horizontal="center" vertical="center" wrapText="1"/>
      <protection locked="0"/>
    </xf>
    <xf numFmtId="164" fontId="17" fillId="3" borderId="13" xfId="0" applyNumberFormat="1" applyFont="1" applyFill="1" applyBorder="1" applyAlignment="1" applyProtection="1">
      <alignment horizontal="center" vertical="center" wrapText="1"/>
      <protection locked="0"/>
    </xf>
    <xf numFmtId="0" fontId="17" fillId="3" borderId="13" xfId="0" applyFont="1" applyFill="1" applyBorder="1" applyAlignment="1" applyProtection="1">
      <alignment horizontal="center" vertical="center" wrapText="1"/>
      <protection locked="0"/>
    </xf>
    <xf numFmtId="0" fontId="12" fillId="3" borderId="13" xfId="0" applyFont="1" applyFill="1" applyBorder="1" applyAlignment="1" applyProtection="1">
      <alignment horizontal="center" vertical="center" wrapText="1"/>
      <protection locked="0"/>
    </xf>
    <xf numFmtId="0" fontId="12" fillId="3" borderId="14" xfId="0" applyFont="1" applyFill="1" applyBorder="1" applyAlignment="1" applyProtection="1">
      <alignment horizontal="center" vertical="center" wrapText="1"/>
      <protection locked="0"/>
    </xf>
    <xf numFmtId="0" fontId="12" fillId="0" borderId="0" xfId="0" applyFont="1" applyAlignment="1" applyProtection="1">
      <alignment horizontal="center" vertical="center" wrapText="1"/>
      <protection locked="0"/>
    </xf>
    <xf numFmtId="0" fontId="17" fillId="5" borderId="12" xfId="0" applyFont="1" applyFill="1" applyBorder="1" applyAlignment="1" applyProtection="1">
      <alignment horizontal="center" vertical="center" wrapText="1"/>
      <protection locked="0"/>
    </xf>
    <xf numFmtId="0" fontId="17" fillId="5" borderId="13" xfId="0" applyFont="1" applyFill="1" applyBorder="1" applyAlignment="1" applyProtection="1">
      <alignment horizontal="center" vertical="center" wrapText="1"/>
      <protection locked="0"/>
    </xf>
    <xf numFmtId="0" fontId="17" fillId="5" borderId="14" xfId="0" applyFont="1" applyFill="1" applyBorder="1" applyAlignment="1" applyProtection="1">
      <alignment horizontal="center" vertical="center" wrapText="1"/>
      <protection locked="0"/>
    </xf>
    <xf numFmtId="0" fontId="17" fillId="10" borderId="12" xfId="0" applyFont="1" applyFill="1" applyBorder="1" applyAlignment="1" applyProtection="1">
      <alignment horizontal="center" vertical="center" wrapText="1"/>
      <protection locked="0"/>
    </xf>
    <xf numFmtId="0" fontId="17" fillId="10" borderId="13" xfId="0" applyFont="1" applyFill="1" applyBorder="1" applyAlignment="1" applyProtection="1">
      <alignment horizontal="center" vertical="center" wrapText="1"/>
      <protection locked="0"/>
    </xf>
    <xf numFmtId="0" fontId="17" fillId="10" borderId="14" xfId="0" applyFont="1" applyFill="1" applyBorder="1" applyAlignment="1" applyProtection="1">
      <alignment horizontal="center" vertical="center" wrapText="1"/>
      <protection locked="0"/>
    </xf>
    <xf numFmtId="0" fontId="17" fillId="9" borderId="12" xfId="0" applyFont="1" applyFill="1" applyBorder="1" applyAlignment="1" applyProtection="1">
      <alignment horizontal="center" vertical="center" wrapText="1"/>
      <protection locked="0"/>
    </xf>
    <xf numFmtId="0" fontId="17" fillId="9" borderId="13" xfId="0" applyFont="1" applyFill="1" applyBorder="1" applyAlignment="1" applyProtection="1">
      <alignment horizontal="center" vertical="center" wrapText="1"/>
      <protection locked="0"/>
    </xf>
    <xf numFmtId="0" fontId="17" fillId="9" borderId="14" xfId="0" applyFont="1" applyFill="1" applyBorder="1" applyAlignment="1" applyProtection="1">
      <alignment horizontal="center" vertical="center" wrapText="1"/>
      <protection locked="0"/>
    </xf>
    <xf numFmtId="0" fontId="17" fillId="12" borderId="12" xfId="0" applyFont="1" applyFill="1" applyBorder="1" applyAlignment="1" applyProtection="1">
      <alignment vertical="center" wrapText="1"/>
      <protection locked="0"/>
    </xf>
    <xf numFmtId="0" fontId="17" fillId="12" borderId="14" xfId="0" applyFont="1" applyFill="1" applyBorder="1" applyAlignment="1" applyProtection="1">
      <alignment vertical="center" wrapText="1"/>
      <protection locked="0"/>
    </xf>
    <xf numFmtId="0" fontId="17" fillId="11" borderId="12" xfId="0" applyFont="1" applyFill="1" applyBorder="1" applyAlignment="1" applyProtection="1">
      <alignment vertical="center" wrapText="1"/>
      <protection locked="0"/>
    </xf>
    <xf numFmtId="0" fontId="17" fillId="11" borderId="14" xfId="0" applyFont="1" applyFill="1" applyBorder="1" applyAlignment="1" applyProtection="1">
      <alignment horizontal="center" vertical="center" wrapText="1"/>
      <protection locked="0"/>
    </xf>
    <xf numFmtId="49" fontId="17" fillId="3" borderId="15" xfId="0" applyNumberFormat="1" applyFont="1" applyFill="1" applyBorder="1" applyAlignment="1" applyProtection="1">
      <alignment horizontal="center" vertical="center" wrapText="1"/>
      <protection locked="0"/>
    </xf>
    <xf numFmtId="164" fontId="17" fillId="3" borderId="16" xfId="0" applyNumberFormat="1" applyFont="1" applyFill="1" applyBorder="1" applyAlignment="1" applyProtection="1">
      <alignment horizontal="center" vertical="center" wrapText="1"/>
      <protection locked="0"/>
    </xf>
    <xf numFmtId="0" fontId="17" fillId="3" borderId="16" xfId="0" applyFont="1" applyFill="1" applyBorder="1" applyAlignment="1" applyProtection="1">
      <alignment horizontal="center" vertical="center" wrapText="1"/>
      <protection locked="0"/>
    </xf>
    <xf numFmtId="0" fontId="12" fillId="3" borderId="16" xfId="0" applyFont="1" applyFill="1" applyBorder="1" applyAlignment="1" applyProtection="1">
      <alignment horizontal="center" vertical="center" wrapText="1"/>
      <protection locked="0"/>
    </xf>
    <xf numFmtId="0" fontId="12" fillId="3" borderId="17" xfId="0" applyFont="1" applyFill="1" applyBorder="1" applyAlignment="1" applyProtection="1">
      <alignment horizontal="center" vertical="center" wrapText="1"/>
      <protection locked="0"/>
    </xf>
    <xf numFmtId="0" fontId="17" fillId="5" borderId="15" xfId="0" applyFont="1" applyFill="1" applyBorder="1" applyAlignment="1" applyProtection="1">
      <alignment horizontal="center" vertical="center" wrapText="1"/>
      <protection locked="0"/>
    </xf>
    <xf numFmtId="0" fontId="17" fillId="5" borderId="16" xfId="0" applyFont="1" applyFill="1" applyBorder="1" applyAlignment="1" applyProtection="1">
      <alignment horizontal="center" vertical="center" wrapText="1"/>
      <protection locked="0"/>
    </xf>
    <xf numFmtId="0" fontId="17" fillId="5" borderId="17" xfId="0" applyFont="1" applyFill="1" applyBorder="1" applyAlignment="1" applyProtection="1">
      <alignment horizontal="center" vertical="center" wrapText="1"/>
      <protection locked="0"/>
    </xf>
    <xf numFmtId="0" fontId="17" fillId="10" borderId="15" xfId="0" applyFont="1" applyFill="1" applyBorder="1" applyAlignment="1" applyProtection="1">
      <alignment horizontal="center" vertical="center" wrapText="1"/>
      <protection locked="0"/>
    </xf>
    <xf numFmtId="0" fontId="17" fillId="10" borderId="16" xfId="0" applyFont="1" applyFill="1" applyBorder="1" applyAlignment="1" applyProtection="1">
      <alignment horizontal="center" vertical="center" wrapText="1"/>
      <protection locked="0"/>
    </xf>
    <xf numFmtId="0" fontId="17" fillId="10" borderId="17" xfId="0" applyFont="1" applyFill="1" applyBorder="1" applyAlignment="1" applyProtection="1">
      <alignment horizontal="center" vertical="center" wrapText="1"/>
      <protection locked="0"/>
    </xf>
    <xf numFmtId="0" fontId="17" fillId="9" borderId="15" xfId="0" applyFont="1" applyFill="1" applyBorder="1" applyAlignment="1" applyProtection="1">
      <alignment horizontal="center" vertical="center" wrapText="1"/>
      <protection locked="0"/>
    </xf>
    <xf numFmtId="0" fontId="17" fillId="9" borderId="16" xfId="0" applyFont="1" applyFill="1" applyBorder="1" applyAlignment="1" applyProtection="1">
      <alignment horizontal="center" vertical="center" wrapText="1"/>
      <protection locked="0"/>
    </xf>
    <xf numFmtId="0" fontId="17" fillId="9" borderId="17" xfId="0" applyFont="1" applyFill="1" applyBorder="1" applyAlignment="1" applyProtection="1">
      <alignment horizontal="center" vertical="center" wrapText="1"/>
      <protection locked="0"/>
    </xf>
    <xf numFmtId="0" fontId="17" fillId="12" borderId="15" xfId="0" applyFont="1" applyFill="1" applyBorder="1" applyAlignment="1" applyProtection="1">
      <alignment vertical="center" wrapText="1"/>
      <protection locked="0"/>
    </xf>
    <xf numFmtId="0" fontId="17" fillId="12" borderId="17" xfId="0" applyFont="1" applyFill="1" applyBorder="1" applyAlignment="1" applyProtection="1">
      <alignment vertical="center" wrapText="1"/>
      <protection locked="0"/>
    </xf>
    <xf numFmtId="0" fontId="17" fillId="11" borderId="15" xfId="0" applyFont="1" applyFill="1" applyBorder="1" applyAlignment="1" applyProtection="1">
      <alignment vertical="center" wrapText="1"/>
      <protection locked="0"/>
    </xf>
    <xf numFmtId="0" fontId="17" fillId="11" borderId="17" xfId="0" applyFont="1" applyFill="1" applyBorder="1" applyAlignment="1" applyProtection="1">
      <alignment horizontal="center" vertical="center" wrapText="1"/>
      <protection locked="0"/>
    </xf>
    <xf numFmtId="0" fontId="17" fillId="5" borderId="21" xfId="0" applyFont="1" applyFill="1" applyBorder="1" applyAlignment="1" applyProtection="1">
      <alignment horizontal="center" vertical="center" wrapText="1"/>
      <protection locked="0"/>
    </xf>
    <xf numFmtId="0" fontId="17" fillId="5" borderId="22" xfId="0" applyFont="1" applyFill="1" applyBorder="1" applyAlignment="1" applyProtection="1">
      <alignment horizontal="center" vertical="center" wrapText="1"/>
      <protection locked="0"/>
    </xf>
    <xf numFmtId="0" fontId="17" fillId="5" borderId="23" xfId="0" applyFont="1" applyFill="1" applyBorder="1" applyAlignment="1" applyProtection="1">
      <alignment horizontal="center" vertical="center" wrapText="1"/>
      <protection locked="0"/>
    </xf>
    <xf numFmtId="0" fontId="17" fillId="10" borderId="21" xfId="0" applyFont="1" applyFill="1" applyBorder="1" applyAlignment="1" applyProtection="1">
      <alignment horizontal="center" vertical="center" wrapText="1"/>
      <protection locked="0"/>
    </xf>
    <xf numFmtId="0" fontId="17" fillId="10" borderId="22" xfId="0" applyFont="1" applyFill="1" applyBorder="1" applyAlignment="1" applyProtection="1">
      <alignment horizontal="center" vertical="center" wrapText="1"/>
      <protection locked="0"/>
    </xf>
    <xf numFmtId="0" fontId="17" fillId="10" borderId="23" xfId="0" applyFont="1" applyFill="1" applyBorder="1" applyAlignment="1" applyProtection="1">
      <alignment horizontal="center" vertical="center" wrapText="1"/>
      <protection locked="0"/>
    </xf>
    <xf numFmtId="0" fontId="17" fillId="9" borderId="21" xfId="0" applyFont="1" applyFill="1" applyBorder="1" applyAlignment="1" applyProtection="1">
      <alignment horizontal="center" vertical="center" wrapText="1"/>
      <protection locked="0"/>
    </xf>
    <xf numFmtId="0" fontId="17" fillId="9" borderId="22" xfId="0" applyFont="1" applyFill="1" applyBorder="1" applyAlignment="1" applyProtection="1">
      <alignment horizontal="center" vertical="center" wrapText="1"/>
      <protection locked="0"/>
    </xf>
    <xf numFmtId="0" fontId="17" fillId="9" borderId="23" xfId="0" applyFont="1" applyFill="1" applyBorder="1" applyAlignment="1" applyProtection="1">
      <alignment horizontal="center" vertical="center" wrapText="1"/>
      <protection locked="0"/>
    </xf>
    <xf numFmtId="0" fontId="17" fillId="12" borderId="21" xfId="0" applyFont="1" applyFill="1" applyBorder="1" applyAlignment="1" applyProtection="1">
      <alignment vertical="center" wrapText="1"/>
      <protection locked="0"/>
    </xf>
    <xf numFmtId="0" fontId="17" fillId="12" borderId="23" xfId="0" applyFont="1" applyFill="1" applyBorder="1" applyAlignment="1" applyProtection="1">
      <alignment vertical="center" wrapText="1"/>
      <protection locked="0"/>
    </xf>
    <xf numFmtId="0" fontId="17" fillId="11" borderId="21" xfId="0" applyFont="1" applyFill="1" applyBorder="1" applyAlignment="1" applyProtection="1">
      <alignment vertical="center" wrapText="1"/>
      <protection locked="0"/>
    </xf>
    <xf numFmtId="0" fontId="17" fillId="11" borderId="23" xfId="0" applyFont="1" applyFill="1" applyBorder="1" applyAlignment="1" applyProtection="1">
      <alignment horizontal="center" vertical="center" wrapText="1"/>
      <protection locked="0"/>
    </xf>
    <xf numFmtId="49" fontId="17" fillId="3" borderId="21" xfId="0" applyNumberFormat="1" applyFont="1" applyFill="1" applyBorder="1" applyAlignment="1" applyProtection="1">
      <alignment horizontal="center" vertical="center" wrapText="1"/>
      <protection locked="0"/>
    </xf>
    <xf numFmtId="164" fontId="17" fillId="3" borderId="22" xfId="0" applyNumberFormat="1" applyFont="1" applyFill="1" applyBorder="1" applyAlignment="1" applyProtection="1">
      <alignment horizontal="center" vertical="center" wrapText="1"/>
      <protection locked="0"/>
    </xf>
    <xf numFmtId="0" fontId="17" fillId="3" borderId="22" xfId="0" applyFont="1" applyFill="1" applyBorder="1" applyAlignment="1" applyProtection="1">
      <alignment horizontal="center" vertical="center" wrapText="1"/>
      <protection locked="0"/>
    </xf>
    <xf numFmtId="0" fontId="12" fillId="3" borderId="22" xfId="0" applyFont="1" applyFill="1" applyBorder="1" applyAlignment="1" applyProtection="1">
      <alignment horizontal="center" vertical="center" wrapText="1"/>
      <protection locked="0"/>
    </xf>
    <xf numFmtId="0" fontId="12" fillId="3" borderId="23" xfId="0" applyFont="1" applyFill="1" applyBorder="1" applyAlignment="1" applyProtection="1">
      <alignment horizontal="center" vertical="center" wrapText="1"/>
      <protection locked="0"/>
    </xf>
    <xf numFmtId="0" fontId="17" fillId="3" borderId="19" xfId="0" applyFont="1" applyFill="1" applyBorder="1" applyAlignment="1" applyProtection="1">
      <alignment horizontal="center" vertical="center"/>
      <protection locked="0"/>
    </xf>
    <xf numFmtId="0" fontId="17" fillId="3" borderId="17" xfId="0" applyFont="1" applyFill="1" applyBorder="1" applyAlignment="1" applyProtection="1">
      <alignment horizontal="center" vertical="center" wrapText="1"/>
      <protection locked="0"/>
    </xf>
    <xf numFmtId="164" fontId="1" fillId="0" borderId="0" xfId="0" applyNumberFormat="1" applyFont="1" applyAlignment="1" applyProtection="1">
      <alignment horizontal="left" vertical="center"/>
      <protection locked="0"/>
    </xf>
    <xf numFmtId="0" fontId="12" fillId="0" borderId="0" xfId="0" applyFont="1" applyAlignment="1" applyProtection="1">
      <alignment horizontal="center" vertical="center"/>
      <protection locked="0"/>
    </xf>
    <xf numFmtId="0" fontId="1" fillId="0" borderId="0" xfId="0" applyFont="1" applyAlignment="1" applyProtection="1">
      <alignment vertical="center"/>
      <protection locked="0"/>
    </xf>
    <xf numFmtId="0" fontId="1" fillId="2" borderId="0" xfId="0" applyFont="1" applyFill="1" applyAlignment="1" applyProtection="1">
      <alignment horizontal="left" vertical="center"/>
      <protection locked="0"/>
    </xf>
    <xf numFmtId="49" fontId="23" fillId="7" borderId="4" xfId="0" applyNumberFormat="1" applyFont="1" applyFill="1" applyBorder="1" applyAlignment="1" applyProtection="1">
      <alignment horizontal="center" vertical="center" wrapText="1"/>
      <protection locked="0"/>
    </xf>
    <xf numFmtId="0" fontId="23" fillId="7" borderId="4" xfId="0" applyFont="1" applyFill="1" applyBorder="1" applyAlignment="1" applyProtection="1">
      <alignment horizontal="center" vertical="center" wrapText="1"/>
      <protection locked="0"/>
    </xf>
    <xf numFmtId="0" fontId="23" fillId="7" borderId="2" xfId="0" applyFont="1" applyFill="1" applyBorder="1" applyAlignment="1" applyProtection="1">
      <alignment horizontal="center" vertical="center" wrapText="1"/>
      <protection locked="0"/>
    </xf>
    <xf numFmtId="0" fontId="23" fillId="7" borderId="59" xfId="0" applyFont="1" applyFill="1" applyBorder="1" applyAlignment="1" applyProtection="1">
      <alignment horizontal="center" vertical="center" wrapText="1"/>
      <protection locked="0"/>
    </xf>
    <xf numFmtId="0" fontId="25" fillId="2" borderId="0" xfId="0" applyFont="1" applyFill="1" applyAlignment="1" applyProtection="1">
      <alignment horizontal="left" vertical="center"/>
      <protection locked="0"/>
    </xf>
    <xf numFmtId="0" fontId="23" fillId="2" borderId="24" xfId="0" applyFont="1" applyFill="1" applyBorder="1" applyAlignment="1" applyProtection="1">
      <alignment horizontal="center" vertical="center" wrapText="1"/>
      <protection locked="0"/>
    </xf>
    <xf numFmtId="0" fontId="23" fillId="2" borderId="29" xfId="0" applyFont="1" applyFill="1" applyBorder="1" applyAlignment="1" applyProtection="1">
      <alignment horizontal="center" vertical="center" wrapText="1"/>
      <protection locked="0"/>
    </xf>
    <xf numFmtId="0" fontId="21" fillId="8" borderId="28" xfId="0" applyFont="1" applyFill="1" applyBorder="1" applyAlignment="1" applyProtection="1">
      <alignment horizontal="center" vertical="center"/>
      <protection locked="0"/>
    </xf>
    <xf numFmtId="0" fontId="26" fillId="8" borderId="18" xfId="0" applyFont="1" applyFill="1" applyBorder="1" applyAlignment="1" applyProtection="1">
      <alignment vertical="center" wrapText="1"/>
      <protection locked="0"/>
    </xf>
    <xf numFmtId="0" fontId="26" fillId="8" borderId="19" xfId="0" applyFont="1" applyFill="1" applyBorder="1" applyAlignment="1" applyProtection="1">
      <alignment vertical="center"/>
      <protection locked="0"/>
    </xf>
    <xf numFmtId="0" fontId="1" fillId="8" borderId="32" xfId="0" applyFont="1" applyFill="1" applyBorder="1" applyAlignment="1" applyProtection="1">
      <alignment horizontal="left" vertical="center"/>
      <protection locked="0"/>
    </xf>
    <xf numFmtId="0" fontId="1" fillId="8" borderId="42" xfId="0" applyFont="1" applyFill="1" applyBorder="1" applyAlignment="1" applyProtection="1">
      <alignment horizontal="left" vertical="center"/>
      <protection locked="0"/>
    </xf>
    <xf numFmtId="0" fontId="1" fillId="8" borderId="69" xfId="0" applyFont="1" applyFill="1" applyBorder="1" applyAlignment="1" applyProtection="1">
      <alignment horizontal="left" vertical="center"/>
      <protection locked="0"/>
    </xf>
    <xf numFmtId="0" fontId="21" fillId="8" borderId="37" xfId="0" applyFont="1" applyFill="1" applyBorder="1" applyAlignment="1" applyProtection="1">
      <alignment horizontal="center" vertical="center"/>
      <protection locked="0"/>
    </xf>
    <xf numFmtId="0" fontId="26" fillId="8" borderId="12" xfId="0" applyFont="1" applyFill="1" applyBorder="1" applyAlignment="1" applyProtection="1">
      <alignment vertical="center"/>
      <protection locked="0"/>
    </xf>
    <xf numFmtId="0" fontId="26" fillId="8" borderId="13" xfId="0" applyFont="1" applyFill="1" applyBorder="1" applyAlignment="1" applyProtection="1">
      <alignment vertical="center"/>
      <protection locked="0"/>
    </xf>
    <xf numFmtId="0" fontId="1" fillId="8" borderId="34" xfId="0" applyFont="1" applyFill="1" applyBorder="1" applyAlignment="1" applyProtection="1">
      <alignment horizontal="left" vertical="center"/>
      <protection locked="0"/>
    </xf>
    <xf numFmtId="0" fontId="1" fillId="8" borderId="54" xfId="0" applyFont="1" applyFill="1" applyBorder="1" applyAlignment="1" applyProtection="1">
      <alignment horizontal="left" vertical="center"/>
      <protection locked="0"/>
    </xf>
    <xf numFmtId="0" fontId="1" fillId="8" borderId="70" xfId="0" applyFont="1" applyFill="1" applyBorder="1" applyAlignment="1" applyProtection="1">
      <alignment horizontal="left" vertical="center"/>
      <protection locked="0"/>
    </xf>
    <xf numFmtId="0" fontId="21" fillId="8" borderId="12" xfId="0" applyFont="1" applyFill="1" applyBorder="1" applyAlignment="1" applyProtection="1">
      <alignment vertical="center"/>
      <protection locked="0"/>
    </xf>
    <xf numFmtId="0" fontId="21" fillId="8" borderId="13" xfId="0" applyFont="1" applyFill="1" applyBorder="1" applyAlignment="1" applyProtection="1">
      <alignment vertical="center"/>
      <protection locked="0"/>
    </xf>
    <xf numFmtId="0" fontId="21" fillId="8" borderId="14" xfId="0" applyFont="1" applyFill="1" applyBorder="1" applyAlignment="1" applyProtection="1">
      <alignment horizontal="center" vertical="center"/>
      <protection locked="0"/>
    </xf>
    <xf numFmtId="0" fontId="1" fillId="8" borderId="54" xfId="0" applyFont="1" applyFill="1" applyBorder="1" applyAlignment="1" applyProtection="1">
      <alignment horizontal="center" vertical="center"/>
      <protection locked="0"/>
    </xf>
    <xf numFmtId="0" fontId="27" fillId="8" borderId="12" xfId="0" applyFont="1" applyFill="1" applyBorder="1" applyAlignment="1" applyProtection="1">
      <alignment horizontal="center" vertical="center"/>
      <protection locked="0"/>
    </xf>
    <xf numFmtId="0" fontId="27" fillId="8" borderId="13" xfId="0" applyFont="1" applyFill="1" applyBorder="1" applyAlignment="1" applyProtection="1">
      <alignment horizontal="center" vertical="center"/>
      <protection locked="0"/>
    </xf>
    <xf numFmtId="0" fontId="1" fillId="8" borderId="34" xfId="0" applyFont="1" applyFill="1" applyBorder="1" applyAlignment="1" applyProtection="1">
      <alignment horizontal="center" vertical="center"/>
      <protection locked="0"/>
    </xf>
    <xf numFmtId="0" fontId="1" fillId="8" borderId="70" xfId="0" applyFont="1" applyFill="1" applyBorder="1" applyAlignment="1" applyProtection="1">
      <alignment horizontal="center" vertical="center"/>
      <protection locked="0"/>
    </xf>
    <xf numFmtId="0" fontId="21" fillId="8" borderId="38" xfId="0" applyFont="1" applyFill="1" applyBorder="1" applyAlignment="1" applyProtection="1">
      <alignment horizontal="center" vertical="center"/>
      <protection locked="0"/>
    </xf>
    <xf numFmtId="0" fontId="27" fillId="8" borderId="21" xfId="0" applyFont="1" applyFill="1" applyBorder="1" applyAlignment="1" applyProtection="1">
      <alignment horizontal="center" vertical="center"/>
      <protection locked="0"/>
    </xf>
    <xf numFmtId="0" fontId="27" fillId="8" borderId="22" xfId="0" applyFont="1" applyFill="1" applyBorder="1" applyAlignment="1" applyProtection="1">
      <alignment horizontal="center" vertical="center"/>
      <protection locked="0"/>
    </xf>
    <xf numFmtId="0" fontId="26" fillId="8" borderId="23" xfId="0" applyFont="1" applyFill="1" applyBorder="1" applyAlignment="1" applyProtection="1">
      <alignment horizontal="left" vertical="center"/>
      <protection locked="0"/>
    </xf>
    <xf numFmtId="0" fontId="1" fillId="8" borderId="63" xfId="0" applyFont="1" applyFill="1" applyBorder="1" applyAlignment="1" applyProtection="1">
      <alignment horizontal="center" vertical="center"/>
      <protection locked="0"/>
    </xf>
    <xf numFmtId="0" fontId="1" fillId="8" borderId="22" xfId="0" applyFont="1" applyFill="1" applyBorder="1" applyAlignment="1" applyProtection="1">
      <alignment horizontal="left" vertical="center"/>
      <protection locked="0"/>
    </xf>
    <xf numFmtId="0" fontId="1" fillId="8" borderId="22" xfId="0" applyFont="1" applyFill="1" applyBorder="1" applyAlignment="1" applyProtection="1">
      <alignment horizontal="center" vertical="center"/>
      <protection locked="0"/>
    </xf>
    <xf numFmtId="0" fontId="21" fillId="8" borderId="21" xfId="0" applyFont="1" applyFill="1" applyBorder="1" applyAlignment="1" applyProtection="1">
      <alignment vertical="center"/>
      <protection locked="0"/>
    </xf>
    <xf numFmtId="0" fontId="21" fillId="8" borderId="22" xfId="0" applyFont="1" applyFill="1" applyBorder="1" applyAlignment="1" applyProtection="1">
      <alignment vertical="center"/>
      <protection locked="0"/>
    </xf>
    <xf numFmtId="0" fontId="21" fillId="8" borderId="23" xfId="0" applyFont="1" applyFill="1" applyBorder="1" applyAlignment="1" applyProtection="1">
      <alignment horizontal="center" vertical="center"/>
      <protection locked="0"/>
    </xf>
    <xf numFmtId="0" fontId="1" fillId="8" borderId="73" xfId="0" applyFont="1" applyFill="1" applyBorder="1" applyAlignment="1" applyProtection="1">
      <alignment horizontal="center" vertical="center"/>
      <protection locked="0"/>
    </xf>
    <xf numFmtId="0" fontId="1" fillId="8" borderId="71" xfId="0" applyFont="1" applyFill="1" applyBorder="1" applyAlignment="1" applyProtection="1">
      <alignment horizontal="center" vertical="center"/>
      <protection locked="0"/>
    </xf>
    <xf numFmtId="0" fontId="17" fillId="5" borderId="32" xfId="0" applyFont="1" applyFill="1" applyBorder="1" applyAlignment="1" applyProtection="1">
      <alignment horizontal="center" vertical="center" wrapText="1"/>
      <protection locked="0"/>
    </xf>
    <xf numFmtId="0" fontId="17" fillId="2" borderId="0" xfId="0" applyFont="1" applyFill="1" applyAlignment="1" applyProtection="1">
      <alignment horizontal="center" vertical="center" wrapText="1"/>
      <protection locked="0"/>
    </xf>
    <xf numFmtId="0" fontId="21" fillId="7" borderId="18" xfId="0" applyFont="1" applyFill="1" applyBorder="1" applyAlignment="1" applyProtection="1">
      <alignment horizontal="center" vertical="center" wrapText="1"/>
      <protection locked="0"/>
    </xf>
    <xf numFmtId="0" fontId="21" fillId="7" borderId="19" xfId="0" applyFont="1" applyFill="1" applyBorder="1" applyAlignment="1" applyProtection="1">
      <alignment horizontal="center" vertical="center" wrapText="1"/>
      <protection locked="0"/>
    </xf>
    <xf numFmtId="0" fontId="21" fillId="7" borderId="20" xfId="0" applyFont="1" applyFill="1" applyBorder="1" applyAlignment="1" applyProtection="1">
      <alignment horizontal="center" vertical="center" wrapText="1"/>
      <protection locked="0"/>
    </xf>
    <xf numFmtId="0" fontId="21" fillId="7" borderId="42" xfId="0" applyFont="1" applyFill="1" applyBorder="1" applyAlignment="1" applyProtection="1">
      <alignment horizontal="center" vertical="center" wrapText="1"/>
      <protection locked="0"/>
    </xf>
    <xf numFmtId="0" fontId="21" fillId="7" borderId="69" xfId="0" applyFont="1" applyFill="1" applyBorder="1" applyAlignment="1" applyProtection="1">
      <alignment horizontal="center" vertical="center" wrapText="1"/>
      <protection locked="0"/>
    </xf>
    <xf numFmtId="0" fontId="17" fillId="3" borderId="14" xfId="0" applyFont="1" applyFill="1" applyBorder="1" applyAlignment="1" applyProtection="1">
      <alignment horizontal="center" vertical="center" wrapText="1"/>
      <protection locked="0"/>
    </xf>
    <xf numFmtId="0" fontId="17" fillId="5" borderId="34" xfId="0" applyFont="1" applyFill="1" applyBorder="1" applyAlignment="1" applyProtection="1">
      <alignment horizontal="center" vertical="center" wrapText="1"/>
      <protection locked="0"/>
    </xf>
    <xf numFmtId="0" fontId="28" fillId="2" borderId="12" xfId="0" applyFont="1" applyFill="1" applyBorder="1" applyAlignment="1" applyProtection="1">
      <alignment horizontal="center" vertical="center" wrapText="1"/>
      <protection locked="0"/>
    </xf>
    <xf numFmtId="0" fontId="28" fillId="2" borderId="13" xfId="0" applyFont="1" applyFill="1" applyBorder="1" applyAlignment="1" applyProtection="1">
      <alignment horizontal="center" vertical="center" wrapText="1"/>
      <protection locked="0"/>
    </xf>
    <xf numFmtId="0" fontId="28" fillId="2" borderId="14" xfId="0" applyFont="1" applyFill="1" applyBorder="1" applyAlignment="1" applyProtection="1">
      <alignment horizontal="center" vertical="center" wrapText="1"/>
      <protection locked="0"/>
    </xf>
    <xf numFmtId="0" fontId="28" fillId="2" borderId="54" xfId="0" applyFont="1" applyFill="1" applyBorder="1" applyAlignment="1" applyProtection="1">
      <alignment horizontal="center" vertical="center" wrapText="1"/>
      <protection locked="0"/>
    </xf>
    <xf numFmtId="0" fontId="28" fillId="2" borderId="70" xfId="0" applyFont="1" applyFill="1" applyBorder="1" applyAlignment="1" applyProtection="1">
      <alignment horizontal="center" vertical="center" wrapText="1"/>
      <protection locked="0"/>
    </xf>
    <xf numFmtId="0" fontId="17" fillId="3" borderId="13" xfId="0" applyFont="1" applyFill="1" applyBorder="1" applyAlignment="1" applyProtection="1">
      <alignment horizontal="center" vertical="center"/>
      <protection locked="0"/>
    </xf>
    <xf numFmtId="0" fontId="21" fillId="7" borderId="12" xfId="0" applyFont="1" applyFill="1" applyBorder="1" applyAlignment="1" applyProtection="1">
      <alignment horizontal="center" vertical="center" wrapText="1"/>
      <protection locked="0"/>
    </xf>
    <xf numFmtId="0" fontId="21" fillId="7" borderId="13" xfId="0" applyFont="1" applyFill="1" applyBorder="1" applyAlignment="1" applyProtection="1">
      <alignment horizontal="center" vertical="center" wrapText="1"/>
      <protection locked="0"/>
    </xf>
    <xf numFmtId="0" fontId="21" fillId="7" borderId="14" xfId="0" applyFont="1" applyFill="1" applyBorder="1" applyAlignment="1" applyProtection="1">
      <alignment horizontal="center" vertical="center" wrapText="1"/>
      <protection locked="0"/>
    </xf>
    <xf numFmtId="0" fontId="21" fillId="7" borderId="54" xfId="0" applyFont="1" applyFill="1" applyBorder="1" applyAlignment="1" applyProtection="1">
      <alignment horizontal="center" vertical="center" wrapText="1"/>
      <protection locked="0"/>
    </xf>
    <xf numFmtId="0" fontId="21" fillId="7" borderId="70" xfId="0" applyFont="1" applyFill="1" applyBorder="1" applyAlignment="1" applyProtection="1">
      <alignment horizontal="center" vertical="center" wrapText="1"/>
      <protection locked="0"/>
    </xf>
    <xf numFmtId="0" fontId="17" fillId="5" borderId="68" xfId="0" applyFont="1" applyFill="1" applyBorder="1" applyAlignment="1" applyProtection="1">
      <alignment horizontal="center" vertical="center" wrapText="1"/>
      <protection locked="0"/>
    </xf>
    <xf numFmtId="0" fontId="21" fillId="7" borderId="15" xfId="0" applyFont="1" applyFill="1" applyBorder="1" applyAlignment="1" applyProtection="1">
      <alignment horizontal="center" vertical="center" wrapText="1"/>
      <protection locked="0"/>
    </xf>
    <xf numFmtId="0" fontId="21" fillId="7" borderId="16" xfId="0" applyFont="1" applyFill="1" applyBorder="1" applyAlignment="1" applyProtection="1">
      <alignment horizontal="center" vertical="center" wrapText="1"/>
      <protection locked="0"/>
    </xf>
    <xf numFmtId="0" fontId="21" fillId="7" borderId="17" xfId="0" applyFont="1" applyFill="1" applyBorder="1" applyAlignment="1" applyProtection="1">
      <alignment horizontal="center" vertical="center" wrapText="1"/>
      <protection locked="0"/>
    </xf>
    <xf numFmtId="0" fontId="21" fillId="7" borderId="55" xfId="0" applyFont="1" applyFill="1" applyBorder="1" applyAlignment="1" applyProtection="1">
      <alignment horizontal="center" vertical="center" wrapText="1"/>
      <protection locked="0"/>
    </xf>
    <xf numFmtId="0" fontId="21" fillId="7" borderId="72" xfId="0" applyFont="1" applyFill="1" applyBorder="1" applyAlignment="1" applyProtection="1">
      <alignment horizontal="center" vertical="center" wrapText="1"/>
      <protection locked="0"/>
    </xf>
    <xf numFmtId="0" fontId="12" fillId="0" borderId="0" xfId="0" applyFont="1" applyAlignment="1" applyProtection="1">
      <alignment vertical="center"/>
      <protection locked="0"/>
    </xf>
    <xf numFmtId="0" fontId="3" fillId="0" borderId="1" xfId="0" applyFont="1" applyBorder="1" applyProtection="1">
      <protection locked="0"/>
    </xf>
    <xf numFmtId="0" fontId="0" fillId="0" borderId="3" xfId="0" applyBorder="1" applyProtection="1">
      <protection locked="0"/>
    </xf>
    <xf numFmtId="0" fontId="9" fillId="0" borderId="28" xfId="0" applyFont="1" applyBorder="1" applyAlignment="1" applyProtection="1">
      <alignment horizontal="left" vertical="center"/>
      <protection locked="0"/>
    </xf>
    <xf numFmtId="0" fontId="9" fillId="0" borderId="29" xfId="0" applyFont="1" applyBorder="1" applyAlignment="1" applyProtection="1">
      <alignment horizontal="left" vertical="center"/>
      <protection locked="0"/>
    </xf>
    <xf numFmtId="0" fontId="16" fillId="13" borderId="18" xfId="0" applyFont="1" applyFill="1" applyBorder="1" applyAlignment="1" applyProtection="1">
      <alignment horizontal="center" vertical="center"/>
      <protection locked="0"/>
    </xf>
    <xf numFmtId="0" fontId="16" fillId="13" borderId="20" xfId="0" applyFont="1" applyFill="1" applyBorder="1" applyAlignment="1" applyProtection="1">
      <alignment horizontal="center" vertical="center"/>
      <protection locked="0"/>
    </xf>
    <xf numFmtId="0" fontId="20" fillId="13" borderId="15" xfId="0" applyFont="1" applyFill="1" applyBorder="1" applyAlignment="1" applyProtection="1">
      <alignment horizontal="center" vertical="center"/>
      <protection locked="0"/>
    </xf>
    <xf numFmtId="9" fontId="20" fillId="13" borderId="17" xfId="1" applyFont="1" applyFill="1" applyBorder="1" applyAlignment="1" applyProtection="1">
      <alignment horizontal="center" vertical="center"/>
      <protection locked="0"/>
    </xf>
    <xf numFmtId="0" fontId="20" fillId="0" borderId="46" xfId="0" applyFont="1" applyBorder="1" applyAlignment="1" applyProtection="1">
      <alignment horizontal="center" vertical="center"/>
      <protection locked="0"/>
    </xf>
    <xf numFmtId="0" fontId="20" fillId="0" borderId="62" xfId="0" applyFont="1" applyBorder="1" applyAlignment="1" applyProtection="1">
      <alignment horizontal="center" vertical="center"/>
      <protection locked="0"/>
    </xf>
    <xf numFmtId="0" fontId="16" fillId="0" borderId="18" xfId="0" applyFont="1" applyBorder="1" applyAlignment="1" applyProtection="1">
      <alignment horizontal="center" vertical="center"/>
      <protection locked="0"/>
    </xf>
    <xf numFmtId="0" fontId="16" fillId="0" borderId="20" xfId="0" applyFont="1" applyBorder="1" applyAlignment="1" applyProtection="1">
      <alignment horizontal="center" vertical="center"/>
      <protection locked="0"/>
    </xf>
    <xf numFmtId="0" fontId="20" fillId="0" borderId="15" xfId="0" applyFont="1" applyBorder="1" applyAlignment="1" applyProtection="1">
      <alignment horizontal="center" vertical="center"/>
      <protection locked="0"/>
    </xf>
    <xf numFmtId="9" fontId="20" fillId="0" borderId="17" xfId="1" applyFont="1" applyBorder="1" applyAlignment="1" applyProtection="1">
      <alignment horizontal="center" vertical="center"/>
      <protection locked="0"/>
    </xf>
    <xf numFmtId="9" fontId="30" fillId="0" borderId="17" xfId="1" applyFont="1" applyBorder="1" applyAlignment="1" applyProtection="1">
      <alignment horizontal="center" vertical="center"/>
      <protection locked="0"/>
    </xf>
    <xf numFmtId="9" fontId="30" fillId="13" borderId="17" xfId="1" applyFont="1" applyFill="1" applyBorder="1" applyAlignment="1" applyProtection="1">
      <alignment horizontal="center" vertical="center"/>
      <protection locked="0"/>
    </xf>
    <xf numFmtId="0" fontId="20" fillId="0" borderId="20" xfId="0" applyFont="1" applyBorder="1" applyAlignment="1" applyProtection="1">
      <alignment horizontal="center" vertical="center"/>
      <protection locked="0"/>
    </xf>
    <xf numFmtId="0" fontId="20" fillId="0" borderId="17" xfId="0" applyFont="1" applyBorder="1" applyAlignment="1" applyProtection="1">
      <alignment horizontal="center" vertical="center"/>
      <protection locked="0"/>
    </xf>
    <xf numFmtId="0" fontId="0" fillId="0" borderId="0" xfId="0" applyProtection="1">
      <protection locked="0"/>
    </xf>
    <xf numFmtId="49" fontId="10" fillId="2" borderId="30" xfId="0" applyNumberFormat="1" applyFont="1" applyFill="1" applyBorder="1" applyAlignment="1" applyProtection="1">
      <alignment horizontal="left" vertical="center"/>
      <protection locked="0"/>
    </xf>
    <xf numFmtId="49" fontId="10" fillId="2" borderId="31" xfId="0" applyNumberFormat="1" applyFont="1" applyFill="1" applyBorder="1" applyAlignment="1" applyProtection="1">
      <alignment horizontal="left" vertical="center"/>
      <protection locked="0"/>
    </xf>
    <xf numFmtId="0" fontId="10" fillId="2" borderId="31" xfId="0" applyFont="1" applyFill="1" applyBorder="1" applyAlignment="1" applyProtection="1">
      <alignment vertical="center" wrapText="1"/>
      <protection locked="0"/>
    </xf>
    <xf numFmtId="0" fontId="10" fillId="2" borderId="28" xfId="0" applyFont="1" applyFill="1" applyBorder="1" applyAlignment="1" applyProtection="1">
      <alignment horizontal="left" vertical="center" wrapText="1"/>
      <protection locked="0"/>
    </xf>
    <xf numFmtId="0" fontId="11" fillId="0" borderId="0" xfId="0" applyFont="1" applyAlignment="1" applyProtection="1">
      <alignment horizontal="left" vertical="center"/>
      <protection locked="0"/>
    </xf>
    <xf numFmtId="0" fontId="13" fillId="2" borderId="39" xfId="0" applyFont="1" applyFill="1" applyBorder="1" applyAlignment="1" applyProtection="1">
      <alignment horizontal="left" vertical="center"/>
      <protection locked="0"/>
    </xf>
    <xf numFmtId="0" fontId="13" fillId="2" borderId="8" xfId="0" applyFont="1" applyFill="1" applyBorder="1" applyAlignment="1" applyProtection="1">
      <alignment horizontal="left" vertical="center"/>
      <protection locked="0"/>
    </xf>
    <xf numFmtId="0" fontId="13" fillId="2" borderId="38" xfId="0" applyFont="1" applyFill="1" applyBorder="1" applyAlignment="1" applyProtection="1">
      <alignment horizontal="left" vertical="center"/>
      <protection locked="0"/>
    </xf>
    <xf numFmtId="49" fontId="1" fillId="3" borderId="32" xfId="0" applyNumberFormat="1" applyFont="1" applyFill="1" applyBorder="1" applyAlignment="1" applyProtection="1">
      <alignment horizontal="left" vertical="center"/>
      <protection locked="0"/>
    </xf>
    <xf numFmtId="164" fontId="1" fillId="3" borderId="18" xfId="0" applyNumberFormat="1" applyFont="1" applyFill="1" applyBorder="1" applyAlignment="1" applyProtection="1">
      <alignment horizontal="left" vertical="center"/>
      <protection locked="0"/>
    </xf>
    <xf numFmtId="0" fontId="1" fillId="3" borderId="19" xfId="0" applyFont="1" applyFill="1" applyBorder="1" applyAlignment="1" applyProtection="1">
      <alignment horizontal="left" vertical="center" wrapText="1"/>
      <protection locked="0"/>
    </xf>
    <xf numFmtId="0" fontId="1" fillId="3" borderId="33" xfId="0" applyFont="1" applyFill="1" applyBorder="1" applyAlignment="1" applyProtection="1">
      <alignment horizontal="left" vertical="center" wrapText="1"/>
      <protection locked="0"/>
    </xf>
    <xf numFmtId="0" fontId="10" fillId="4" borderId="40" xfId="0" applyFont="1" applyFill="1" applyBorder="1" applyAlignment="1" applyProtection="1">
      <alignment horizontal="center" vertical="center"/>
      <protection locked="0"/>
    </xf>
    <xf numFmtId="0" fontId="10" fillId="4" borderId="9" xfId="0" applyFont="1" applyFill="1" applyBorder="1" applyAlignment="1" applyProtection="1">
      <alignment horizontal="center" vertical="center"/>
      <protection locked="0"/>
    </xf>
    <xf numFmtId="0" fontId="10" fillId="4" borderId="41" xfId="0" applyFont="1" applyFill="1" applyBorder="1" applyAlignment="1" applyProtection="1">
      <alignment horizontal="center" vertical="center"/>
      <protection locked="0"/>
    </xf>
    <xf numFmtId="0" fontId="10" fillId="4" borderId="42" xfId="0" applyFont="1" applyFill="1" applyBorder="1" applyAlignment="1" applyProtection="1">
      <alignment horizontal="center" vertical="center"/>
      <protection locked="0"/>
    </xf>
    <xf numFmtId="0" fontId="10" fillId="4" borderId="43" xfId="0" applyFont="1" applyFill="1" applyBorder="1" applyAlignment="1" applyProtection="1">
      <alignment horizontal="center" vertical="center"/>
      <protection locked="0"/>
    </xf>
    <xf numFmtId="49" fontId="1" fillId="3" borderId="34" xfId="0" applyNumberFormat="1" applyFont="1" applyFill="1" applyBorder="1" applyAlignment="1" applyProtection="1">
      <alignment horizontal="left" vertical="center"/>
      <protection locked="0"/>
    </xf>
    <xf numFmtId="164" fontId="1" fillId="3" borderId="12" xfId="0" applyNumberFormat="1" applyFont="1" applyFill="1" applyBorder="1" applyAlignment="1" applyProtection="1">
      <alignment horizontal="left" vertical="center"/>
      <protection locked="0"/>
    </xf>
    <xf numFmtId="0" fontId="1" fillId="3" borderId="13" xfId="0" applyFont="1" applyFill="1" applyBorder="1" applyAlignment="1" applyProtection="1">
      <alignment horizontal="left" vertical="center" wrapText="1"/>
      <protection locked="0"/>
    </xf>
    <xf numFmtId="0" fontId="1" fillId="3" borderId="35" xfId="0" applyFont="1" applyFill="1" applyBorder="1" applyAlignment="1" applyProtection="1">
      <alignment horizontal="left" vertical="center" wrapText="1"/>
      <protection locked="0"/>
    </xf>
    <xf numFmtId="0" fontId="10" fillId="4" borderId="44" xfId="0" applyFont="1" applyFill="1" applyBorder="1" applyAlignment="1" applyProtection="1">
      <alignment horizontal="center" vertical="center"/>
      <protection locked="0"/>
    </xf>
    <xf numFmtId="0" fontId="1" fillId="3" borderId="13" xfId="0" quotePrefix="1" applyFont="1" applyFill="1" applyBorder="1" applyAlignment="1" applyProtection="1">
      <alignment horizontal="left" vertical="center" wrapText="1"/>
      <protection locked="0"/>
    </xf>
    <xf numFmtId="164" fontId="1" fillId="3" borderId="21" xfId="0" applyNumberFormat="1" applyFont="1" applyFill="1" applyBorder="1" applyAlignment="1" applyProtection="1">
      <alignment horizontal="left" vertical="center"/>
      <protection locked="0"/>
    </xf>
    <xf numFmtId="0" fontId="1" fillId="3" borderId="22" xfId="0" applyFont="1" applyFill="1" applyBorder="1" applyAlignment="1" applyProtection="1">
      <alignment horizontal="left" vertical="center" wrapText="1"/>
      <protection locked="0"/>
    </xf>
    <xf numFmtId="0" fontId="1" fillId="3" borderId="36" xfId="0" applyFont="1" applyFill="1" applyBorder="1" applyAlignment="1" applyProtection="1">
      <alignment horizontal="left" vertical="center" wrapText="1"/>
      <protection locked="0"/>
    </xf>
    <xf numFmtId="0" fontId="10" fillId="4" borderId="45" xfId="0" applyFont="1" applyFill="1" applyBorder="1" applyAlignment="1" applyProtection="1">
      <alignment horizontal="center" vertical="center"/>
      <protection locked="0"/>
    </xf>
    <xf numFmtId="0" fontId="10" fillId="4" borderId="46" xfId="0" applyFont="1" applyFill="1" applyBorder="1" applyAlignment="1" applyProtection="1">
      <alignment horizontal="center" vertical="center"/>
      <protection locked="0"/>
    </xf>
    <xf numFmtId="0" fontId="10" fillId="4" borderId="37" xfId="0" applyFont="1" applyFill="1" applyBorder="1" applyAlignment="1" applyProtection="1">
      <alignment horizontal="center" vertical="center"/>
      <protection locked="0"/>
    </xf>
    <xf numFmtId="0" fontId="10" fillId="4" borderId="47" xfId="0" applyFont="1" applyFill="1" applyBorder="1" applyAlignment="1" applyProtection="1">
      <alignment horizontal="center" vertical="center"/>
      <protection locked="0"/>
    </xf>
    <xf numFmtId="0" fontId="10" fillId="4" borderId="0" xfId="0" applyFont="1" applyFill="1" applyAlignment="1" applyProtection="1">
      <alignment horizontal="center" vertical="center"/>
      <protection locked="0"/>
    </xf>
    <xf numFmtId="9" fontId="30" fillId="0" borderId="17" xfId="0" applyNumberFormat="1" applyFont="1" applyBorder="1" applyAlignment="1" applyProtection="1">
      <alignment horizontal="center" vertical="center"/>
      <protection locked="0"/>
    </xf>
    <xf numFmtId="0" fontId="10" fillId="4" borderId="8" xfId="0" applyFont="1" applyFill="1" applyBorder="1" applyAlignment="1" applyProtection="1">
      <alignment horizontal="center" vertical="center"/>
      <protection locked="0"/>
    </xf>
    <xf numFmtId="0" fontId="21" fillId="6" borderId="3" xfId="0" applyFont="1" applyFill="1" applyBorder="1" applyAlignment="1">
      <alignment horizontal="center" vertical="center"/>
    </xf>
    <xf numFmtId="0" fontId="13" fillId="2" borderId="4" xfId="0" applyFont="1" applyFill="1" applyBorder="1" applyAlignment="1">
      <alignment horizontal="left" vertical="center"/>
    </xf>
    <xf numFmtId="0" fontId="12" fillId="14" borderId="42" xfId="0" applyFont="1" applyFill="1" applyBorder="1" applyAlignment="1">
      <alignment horizontal="center" vertical="center"/>
    </xf>
    <xf numFmtId="0" fontId="12" fillId="14" borderId="54" xfId="0" applyFont="1" applyFill="1" applyBorder="1" applyAlignment="1">
      <alignment horizontal="center" vertical="center"/>
    </xf>
    <xf numFmtId="0" fontId="12" fillId="14" borderId="55" xfId="0" applyFont="1" applyFill="1" applyBorder="1" applyAlignment="1">
      <alignment horizontal="center" vertical="center"/>
    </xf>
    <xf numFmtId="0" fontId="12" fillId="6" borderId="74" xfId="0" applyFont="1" applyFill="1" applyBorder="1" applyAlignment="1">
      <alignment horizontal="center" vertical="center"/>
    </xf>
    <xf numFmtId="0" fontId="12" fillId="6" borderId="60" xfId="0" applyFont="1" applyFill="1" applyBorder="1" applyAlignment="1">
      <alignment horizontal="center" vertical="center"/>
    </xf>
    <xf numFmtId="0" fontId="12" fillId="6" borderId="75" xfId="0" applyFont="1" applyFill="1" applyBorder="1" applyAlignment="1">
      <alignment horizontal="center" vertical="center"/>
    </xf>
    <xf numFmtId="0" fontId="12" fillId="4" borderId="54" xfId="0" applyFont="1" applyFill="1" applyBorder="1" applyAlignment="1">
      <alignment horizontal="center" vertical="center"/>
    </xf>
    <xf numFmtId="0" fontId="12" fillId="4" borderId="55" xfId="0" applyFont="1" applyFill="1" applyBorder="1" applyAlignment="1">
      <alignment horizontal="center" vertical="center"/>
    </xf>
    <xf numFmtId="0" fontId="20" fillId="0" borderId="0" xfId="0" applyFont="1" applyAlignment="1" applyProtection="1">
      <alignment horizontal="center" vertical="center"/>
      <protection locked="0"/>
    </xf>
    <xf numFmtId="0" fontId="3" fillId="0" borderId="0" xfId="0" applyFont="1" applyProtection="1">
      <protection locked="0"/>
    </xf>
    <xf numFmtId="0" fontId="9" fillId="0" borderId="0" xfId="0" applyFont="1" applyAlignment="1" applyProtection="1">
      <alignment horizontal="left" vertical="center"/>
      <protection locked="0"/>
    </xf>
    <xf numFmtId="0" fontId="16" fillId="0" borderId="0" xfId="0" applyFont="1" applyAlignment="1" applyProtection="1">
      <alignment horizontal="center" vertical="center"/>
      <protection locked="0"/>
    </xf>
    <xf numFmtId="9" fontId="20" fillId="0" borderId="0" xfId="1" applyFont="1" applyFill="1" applyBorder="1" applyAlignment="1" applyProtection="1">
      <alignment horizontal="center" vertical="center"/>
      <protection locked="0"/>
    </xf>
    <xf numFmtId="9" fontId="30" fillId="0" borderId="0" xfId="1" applyFont="1" applyFill="1" applyBorder="1" applyAlignment="1" applyProtection="1">
      <alignment horizontal="center" vertical="center"/>
      <protection locked="0"/>
    </xf>
    <xf numFmtId="9" fontId="30" fillId="0" borderId="0" xfId="0" applyNumberFormat="1" applyFont="1" applyAlignment="1" applyProtection="1">
      <alignment horizontal="center" vertical="center"/>
      <protection locked="0"/>
    </xf>
    <xf numFmtId="0" fontId="16" fillId="13" borderId="53" xfId="0" applyFont="1" applyFill="1" applyBorder="1" applyAlignment="1" applyProtection="1">
      <alignment horizontal="center" vertical="center"/>
      <protection locked="0"/>
    </xf>
    <xf numFmtId="0" fontId="20" fillId="13" borderId="58" xfId="0" applyFont="1" applyFill="1" applyBorder="1" applyAlignment="1" applyProtection="1">
      <alignment horizontal="center" vertical="center"/>
      <protection locked="0"/>
    </xf>
    <xf numFmtId="0" fontId="20" fillId="0" borderId="37" xfId="0" applyFont="1" applyBorder="1" applyAlignment="1" applyProtection="1">
      <alignment horizontal="center" vertical="center"/>
      <protection locked="0"/>
    </xf>
    <xf numFmtId="0" fontId="16" fillId="0" borderId="53" xfId="0" applyFont="1" applyBorder="1" applyAlignment="1" applyProtection="1">
      <alignment horizontal="center" vertical="center"/>
      <protection locked="0"/>
    </xf>
    <xf numFmtId="0" fontId="20" fillId="0" borderId="58" xfId="0" applyFont="1" applyBorder="1" applyAlignment="1" applyProtection="1">
      <alignment horizontal="center" vertical="center"/>
      <protection locked="0"/>
    </xf>
    <xf numFmtId="0" fontId="9" fillId="0" borderId="31" xfId="0" applyFont="1" applyBorder="1" applyAlignment="1" applyProtection="1">
      <alignment horizontal="left" vertical="center"/>
      <protection locked="0"/>
    </xf>
    <xf numFmtId="0" fontId="16" fillId="13" borderId="42" xfId="0" applyFont="1" applyFill="1" applyBorder="1" applyAlignment="1" applyProtection="1">
      <alignment horizontal="center" vertical="center"/>
      <protection locked="0"/>
    </xf>
    <xf numFmtId="9" fontId="20" fillId="13" borderId="55" xfId="1" applyFont="1" applyFill="1" applyBorder="1" applyAlignment="1" applyProtection="1">
      <alignment horizontal="center" vertical="center"/>
      <protection locked="0"/>
    </xf>
    <xf numFmtId="0" fontId="20" fillId="0" borderId="47" xfId="0" applyFont="1" applyBorder="1" applyAlignment="1" applyProtection="1">
      <alignment horizontal="center" vertical="center"/>
      <protection locked="0"/>
    </xf>
    <xf numFmtId="0" fontId="16" fillId="0" borderId="42" xfId="0" applyFont="1" applyBorder="1" applyAlignment="1" applyProtection="1">
      <alignment horizontal="center" vertical="center"/>
      <protection locked="0"/>
    </xf>
    <xf numFmtId="9" fontId="20" fillId="0" borderId="55" xfId="1" applyFont="1" applyBorder="1" applyAlignment="1" applyProtection="1">
      <alignment horizontal="center" vertical="center"/>
      <protection locked="0"/>
    </xf>
    <xf numFmtId="9" fontId="30" fillId="0" borderId="55" xfId="0" applyNumberFormat="1" applyFont="1" applyBorder="1" applyAlignment="1" applyProtection="1">
      <alignment horizontal="center" vertical="center"/>
      <protection locked="0"/>
    </xf>
    <xf numFmtId="9" fontId="3" fillId="6" borderId="4" xfId="1" applyFont="1" applyFill="1" applyBorder="1" applyAlignment="1">
      <alignment horizontal="center"/>
    </xf>
    <xf numFmtId="0" fontId="0" fillId="0" borderId="4" xfId="0" applyBorder="1"/>
    <xf numFmtId="0" fontId="21" fillId="4" borderId="1" xfId="0" applyFont="1" applyFill="1" applyBorder="1" applyAlignment="1">
      <alignment horizontal="center"/>
    </xf>
    <xf numFmtId="0" fontId="21" fillId="4" borderId="4" xfId="0" applyFont="1" applyFill="1" applyBorder="1" applyAlignment="1">
      <alignment horizontal="center"/>
    </xf>
    <xf numFmtId="49" fontId="2" fillId="0" borderId="1" xfId="0" applyNumberFormat="1" applyFont="1" applyBorder="1" applyAlignment="1">
      <alignment horizontal="left" vertical="center"/>
    </xf>
    <xf numFmtId="49" fontId="2" fillId="0" borderId="2" xfId="0" applyNumberFormat="1" applyFont="1" applyBorder="1" applyAlignment="1">
      <alignment horizontal="left" vertical="center"/>
    </xf>
    <xf numFmtId="49" fontId="2" fillId="0" borderId="3" xfId="0" applyNumberFormat="1" applyFont="1" applyBorder="1" applyAlignment="1">
      <alignment horizontal="left" vertical="center"/>
    </xf>
    <xf numFmtId="49" fontId="3" fillId="0" borderId="1" xfId="0" applyNumberFormat="1" applyFont="1" applyBorder="1" applyAlignment="1">
      <alignment horizontal="left" vertical="center"/>
    </xf>
    <xf numFmtId="49" fontId="3" fillId="0" borderId="2" xfId="0" applyNumberFormat="1" applyFont="1" applyBorder="1" applyAlignment="1">
      <alignment horizontal="left" vertical="center"/>
    </xf>
    <xf numFmtId="49" fontId="4" fillId="0" borderId="1" xfId="0" applyNumberFormat="1" applyFont="1" applyBorder="1" applyAlignment="1">
      <alignment horizontal="left" vertical="center"/>
    </xf>
    <xf numFmtId="49" fontId="4" fillId="0" borderId="2" xfId="0" applyNumberFormat="1" applyFont="1" applyBorder="1" applyAlignment="1">
      <alignment horizontal="left"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9" fillId="2" borderId="5" xfId="0" applyFont="1" applyFill="1" applyBorder="1" applyAlignment="1">
      <alignment horizontal="left" vertical="center"/>
    </xf>
    <xf numFmtId="0" fontId="9" fillId="2" borderId="6" xfId="0" applyFont="1" applyFill="1" applyBorder="1" applyAlignment="1">
      <alignment horizontal="left" vertical="center"/>
    </xf>
    <xf numFmtId="0" fontId="9" fillId="2" borderId="7" xfId="0" applyFont="1" applyFill="1" applyBorder="1" applyAlignment="1">
      <alignment horizontal="left" vertical="center"/>
    </xf>
    <xf numFmtId="0" fontId="4" fillId="2" borderId="28" xfId="0" applyFont="1" applyFill="1" applyBorder="1" applyAlignment="1" applyProtection="1">
      <alignment horizontal="left" vertical="center"/>
      <protection locked="0"/>
    </xf>
    <xf numFmtId="0" fontId="4" fillId="2" borderId="24" xfId="0" applyFont="1" applyFill="1" applyBorder="1" applyAlignment="1" applyProtection="1">
      <alignment horizontal="left" vertical="center"/>
      <protection locked="0"/>
    </xf>
    <xf numFmtId="0" fontId="4" fillId="2" borderId="29" xfId="0" applyFont="1" applyFill="1" applyBorder="1" applyAlignment="1" applyProtection="1">
      <alignment horizontal="left" vertical="center"/>
      <protection locked="0"/>
    </xf>
    <xf numFmtId="0" fontId="8" fillId="2" borderId="1" xfId="0" applyFont="1" applyFill="1" applyBorder="1" applyAlignment="1" applyProtection="1">
      <alignment horizontal="left" vertical="center"/>
      <protection locked="0"/>
    </xf>
    <xf numFmtId="0" fontId="8" fillId="2" borderId="2" xfId="0" applyFont="1" applyFill="1" applyBorder="1" applyAlignment="1" applyProtection="1">
      <alignment horizontal="left" vertical="center"/>
      <protection locked="0"/>
    </xf>
    <xf numFmtId="0" fontId="8" fillId="2" borderId="3" xfId="0" applyFont="1" applyFill="1" applyBorder="1" applyAlignment="1" applyProtection="1">
      <alignment horizontal="left" vertical="center"/>
      <protection locked="0"/>
    </xf>
    <xf numFmtId="49" fontId="2" fillId="0" borderId="25" xfId="0" applyNumberFormat="1" applyFont="1" applyBorder="1" applyAlignment="1" applyProtection="1">
      <alignment horizontal="left" vertical="center"/>
      <protection locked="0"/>
    </xf>
    <xf numFmtId="49" fontId="2" fillId="0" borderId="26" xfId="0" applyNumberFormat="1" applyFont="1" applyBorder="1" applyAlignment="1" applyProtection="1">
      <alignment horizontal="left" vertical="center"/>
      <protection locked="0"/>
    </xf>
    <xf numFmtId="49" fontId="2" fillId="0" borderId="27" xfId="0" applyNumberFormat="1" applyFont="1" applyBorder="1" applyAlignment="1" applyProtection="1">
      <alignment horizontal="left" vertical="center"/>
      <protection locked="0"/>
    </xf>
    <xf numFmtId="49" fontId="3" fillId="0" borderId="1" xfId="0" applyNumberFormat="1" applyFont="1" applyBorder="1" applyAlignment="1" applyProtection="1">
      <alignment horizontal="left" vertical="center"/>
      <protection locked="0"/>
    </xf>
    <xf numFmtId="49" fontId="3" fillId="0" borderId="2" xfId="0" applyNumberFormat="1" applyFont="1" applyBorder="1" applyAlignment="1" applyProtection="1">
      <alignment horizontal="left" vertical="center"/>
      <protection locked="0"/>
    </xf>
    <xf numFmtId="49" fontId="3" fillId="0" borderId="25" xfId="0" applyNumberFormat="1" applyFont="1" applyBorder="1" applyAlignment="1" applyProtection="1">
      <alignment horizontal="left" vertical="center"/>
      <protection locked="0"/>
    </xf>
    <xf numFmtId="49" fontId="3" fillId="0" borderId="26" xfId="0" applyNumberFormat="1" applyFont="1" applyBorder="1" applyAlignment="1" applyProtection="1">
      <alignment horizontal="left" vertical="center"/>
      <protection locked="0"/>
    </xf>
    <xf numFmtId="49" fontId="3" fillId="0" borderId="27" xfId="0" applyNumberFormat="1" applyFont="1" applyBorder="1" applyAlignment="1" applyProtection="1">
      <alignment horizontal="left" vertical="center"/>
      <protection locked="0"/>
    </xf>
    <xf numFmtId="49" fontId="4" fillId="0" borderId="1" xfId="0" applyNumberFormat="1" applyFont="1" applyBorder="1" applyAlignment="1" applyProtection="1">
      <alignment horizontal="left" vertical="center"/>
      <protection locked="0"/>
    </xf>
    <xf numFmtId="49" fontId="4" fillId="0" borderId="2" xfId="0" applyNumberFormat="1" applyFont="1" applyBorder="1" applyAlignment="1" applyProtection="1">
      <alignment horizontal="left" vertical="center"/>
      <protection locked="0"/>
    </xf>
    <xf numFmtId="0" fontId="5" fillId="0" borderId="25" xfId="0" applyFont="1" applyBorder="1" applyAlignment="1" applyProtection="1">
      <alignment horizontal="center" vertical="center"/>
      <protection locked="0"/>
    </xf>
    <xf numFmtId="0" fontId="5" fillId="0" borderId="26" xfId="0" applyFont="1" applyBorder="1" applyAlignment="1" applyProtection="1">
      <alignment horizontal="center" vertical="center"/>
      <protection locked="0"/>
    </xf>
    <xf numFmtId="0" fontId="5" fillId="0" borderId="27" xfId="0" applyFont="1" applyBorder="1" applyAlignment="1" applyProtection="1">
      <alignment horizontal="center" vertical="center"/>
      <protection locked="0"/>
    </xf>
    <xf numFmtId="0" fontId="18" fillId="2" borderId="38" xfId="0" applyFont="1" applyFill="1" applyBorder="1" applyAlignment="1">
      <alignment horizontal="left" vertical="center"/>
    </xf>
    <xf numFmtId="0" fontId="18" fillId="2" borderId="39" xfId="0" applyFont="1" applyFill="1" applyBorder="1" applyAlignment="1">
      <alignment horizontal="left" vertical="center"/>
    </xf>
    <xf numFmtId="0" fontId="4" fillId="0" borderId="1" xfId="0" applyFont="1" applyBorder="1" applyAlignment="1">
      <alignment horizontal="left"/>
    </xf>
    <xf numFmtId="0" fontId="4" fillId="0" borderId="2" xfId="0" applyFont="1" applyBorder="1" applyAlignment="1">
      <alignment horizontal="left"/>
    </xf>
    <xf numFmtId="0" fontId="4" fillId="0" borderId="3" xfId="0" applyFont="1" applyBorder="1" applyAlignment="1">
      <alignment horizontal="left"/>
    </xf>
    <xf numFmtId="0" fontId="21" fillId="4" borderId="2" xfId="0" applyFont="1" applyFill="1" applyBorder="1" applyAlignment="1">
      <alignment horizontal="center"/>
    </xf>
    <xf numFmtId="0" fontId="21" fillId="4" borderId="3" xfId="0" applyFont="1" applyFill="1" applyBorder="1" applyAlignment="1">
      <alignment horizontal="center"/>
    </xf>
    <xf numFmtId="0" fontId="3" fillId="0" borderId="1" xfId="0" applyFont="1" applyBorder="1" applyAlignment="1" applyProtection="1">
      <alignment horizontal="left"/>
      <protection locked="0"/>
    </xf>
    <xf numFmtId="0" fontId="3" fillId="0" borderId="3" xfId="0" applyFont="1" applyBorder="1" applyAlignment="1" applyProtection="1">
      <alignment horizontal="left"/>
      <protection locked="0"/>
    </xf>
    <xf numFmtId="0" fontId="17" fillId="0" borderId="1" xfId="0" applyFont="1" applyBorder="1" applyAlignment="1">
      <alignment horizontal="center"/>
    </xf>
    <xf numFmtId="0" fontId="17" fillId="0" borderId="3" xfId="0" applyFont="1" applyBorder="1" applyAlignment="1">
      <alignment horizontal="center"/>
    </xf>
    <xf numFmtId="0" fontId="4" fillId="2" borderId="1" xfId="0" applyFont="1" applyFill="1" applyBorder="1" applyAlignment="1">
      <alignment horizontal="left" vertical="center"/>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49" fontId="2" fillId="0" borderId="25" xfId="0" applyNumberFormat="1" applyFont="1" applyBorder="1" applyAlignment="1">
      <alignment horizontal="left" vertical="center"/>
    </xf>
    <xf numFmtId="49" fontId="2" fillId="0" borderId="26" xfId="0" applyNumberFormat="1" applyFont="1" applyBorder="1" applyAlignment="1">
      <alignment horizontal="left" vertical="center"/>
    </xf>
    <xf numFmtId="49" fontId="2" fillId="0" borderId="27" xfId="0" applyNumberFormat="1" applyFont="1" applyBorder="1" applyAlignment="1">
      <alignment horizontal="left" vertical="center"/>
    </xf>
    <xf numFmtId="49" fontId="3" fillId="0" borderId="25" xfId="0" applyNumberFormat="1" applyFont="1" applyBorder="1" applyAlignment="1">
      <alignment horizontal="left" vertical="center"/>
    </xf>
    <xf numFmtId="49" fontId="3" fillId="0" borderId="26" xfId="0" applyNumberFormat="1" applyFont="1" applyBorder="1" applyAlignment="1">
      <alignment horizontal="left" vertical="center"/>
    </xf>
    <xf numFmtId="49" fontId="3" fillId="0" borderId="27" xfId="0" applyNumberFormat="1" applyFont="1" applyBorder="1" applyAlignment="1">
      <alignment horizontal="left"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0" fontId="5" fillId="0" borderId="27" xfId="0" applyFont="1" applyBorder="1" applyAlignment="1">
      <alignment horizontal="center" vertical="center"/>
    </xf>
    <xf numFmtId="0" fontId="4" fillId="2" borderId="1" xfId="0" applyFont="1" applyFill="1" applyBorder="1" applyAlignment="1">
      <alignment vertical="center"/>
    </xf>
    <xf numFmtId="0" fontId="4" fillId="2" borderId="2" xfId="0" applyFont="1" applyFill="1" applyBorder="1" applyAlignment="1">
      <alignment vertical="center"/>
    </xf>
    <xf numFmtId="0" fontId="4" fillId="2" borderId="3" xfId="0" applyFont="1" applyFill="1" applyBorder="1" applyAlignment="1">
      <alignment vertical="center"/>
    </xf>
    <xf numFmtId="0" fontId="21" fillId="8" borderId="29" xfId="0" applyFont="1" applyFill="1" applyBorder="1" applyAlignment="1" applyProtection="1">
      <alignment horizontal="center" vertical="center"/>
      <protection locked="0"/>
    </xf>
    <xf numFmtId="0" fontId="21" fillId="8" borderId="30" xfId="0" applyFont="1" applyFill="1" applyBorder="1" applyAlignment="1" applyProtection="1">
      <alignment horizontal="center" vertical="center"/>
      <protection locked="0"/>
    </xf>
    <xf numFmtId="0" fontId="21" fillId="8" borderId="39" xfId="0" applyFont="1" applyFill="1" applyBorder="1" applyAlignment="1" applyProtection="1">
      <alignment horizontal="center" vertical="center"/>
      <protection locked="0"/>
    </xf>
    <xf numFmtId="0" fontId="22" fillId="0" borderId="1" xfId="0" applyFont="1" applyBorder="1" applyAlignment="1" applyProtection="1">
      <alignment horizontal="left" vertical="center"/>
      <protection locked="0"/>
    </xf>
    <xf numFmtId="0" fontId="22" fillId="0" borderId="2" xfId="0" applyFont="1" applyBorder="1" applyAlignment="1" applyProtection="1">
      <alignment horizontal="left" vertical="center"/>
      <protection locked="0"/>
    </xf>
    <xf numFmtId="0" fontId="22" fillId="0" borderId="3" xfId="0" applyFont="1" applyBorder="1" applyAlignment="1" applyProtection="1">
      <alignment horizontal="left" vertical="center"/>
      <protection locked="0"/>
    </xf>
    <xf numFmtId="0" fontId="4" fillId="2" borderId="1" xfId="0" applyFont="1" applyFill="1" applyBorder="1" applyAlignment="1" applyProtection="1">
      <alignment horizontal="left" vertical="center"/>
      <protection locked="0"/>
    </xf>
    <xf numFmtId="0" fontId="4" fillId="2" borderId="2" xfId="0" applyFont="1" applyFill="1" applyBorder="1" applyAlignment="1" applyProtection="1">
      <alignment horizontal="left" vertical="center"/>
      <protection locked="0"/>
    </xf>
    <xf numFmtId="0" fontId="4" fillId="2" borderId="3" xfId="0" applyFont="1" applyFill="1" applyBorder="1" applyAlignment="1" applyProtection="1">
      <alignment horizontal="left" vertical="center"/>
      <protection locked="0"/>
    </xf>
    <xf numFmtId="0" fontId="4" fillId="2" borderId="1" xfId="0" applyFont="1" applyFill="1" applyBorder="1" applyAlignment="1" applyProtection="1">
      <alignment horizontal="left" vertical="center" wrapText="1"/>
      <protection locked="0"/>
    </xf>
    <xf numFmtId="0" fontId="4" fillId="2" borderId="2" xfId="0" applyFont="1" applyFill="1" applyBorder="1" applyAlignment="1" applyProtection="1">
      <alignment horizontal="left" vertical="center" wrapText="1"/>
      <protection locked="0"/>
    </xf>
    <xf numFmtId="0" fontId="4" fillId="2" borderId="3" xfId="0" applyFont="1" applyFill="1" applyBorder="1" applyAlignment="1" applyProtection="1">
      <alignment horizontal="left" vertical="center" wrapText="1"/>
      <protection locked="0"/>
    </xf>
    <xf numFmtId="0" fontId="5" fillId="0" borderId="1" xfId="0" applyFont="1" applyBorder="1" applyAlignment="1" applyProtection="1">
      <alignment horizontal="center" vertical="center"/>
      <protection locked="0"/>
    </xf>
    <xf numFmtId="0" fontId="5" fillId="0" borderId="2" xfId="0" applyFont="1" applyBorder="1" applyAlignment="1" applyProtection="1">
      <alignment horizontal="center" vertical="center"/>
      <protection locked="0"/>
    </xf>
    <xf numFmtId="0" fontId="5" fillId="0" borderId="3" xfId="0" applyFont="1" applyBorder="1" applyAlignment="1" applyProtection="1">
      <alignment horizontal="center" vertical="center"/>
      <protection locked="0"/>
    </xf>
    <xf numFmtId="49" fontId="3" fillId="0" borderId="3" xfId="0" applyNumberFormat="1" applyFont="1" applyBorder="1" applyAlignment="1" applyProtection="1">
      <alignment horizontal="left" vertical="center"/>
      <protection locked="0"/>
    </xf>
    <xf numFmtId="49" fontId="4" fillId="0" borderId="3" xfId="0" applyNumberFormat="1" applyFont="1" applyBorder="1" applyAlignment="1" applyProtection="1">
      <alignment horizontal="left" vertical="center"/>
      <protection locked="0"/>
    </xf>
    <xf numFmtId="49" fontId="2" fillId="0" borderId="1" xfId="0" applyNumberFormat="1" applyFont="1" applyBorder="1" applyAlignment="1" applyProtection="1">
      <alignment horizontal="left" vertical="center"/>
      <protection locked="0"/>
    </xf>
    <xf numFmtId="49" fontId="2" fillId="0" borderId="2" xfId="0" applyNumberFormat="1" applyFont="1" applyBorder="1" applyAlignment="1" applyProtection="1">
      <alignment horizontal="left" vertical="center"/>
      <protection locked="0"/>
    </xf>
    <xf numFmtId="49" fontId="2" fillId="0" borderId="3" xfId="0" applyNumberFormat="1" applyFont="1" applyBorder="1" applyAlignment="1" applyProtection="1">
      <alignment horizontal="left" vertical="center"/>
      <protection locked="0"/>
    </xf>
    <xf numFmtId="0" fontId="1" fillId="0" borderId="12" xfId="0" applyFont="1" applyBorder="1" applyAlignment="1" applyProtection="1">
      <alignment horizontal="center" vertical="center" wrapText="1"/>
      <protection locked="0"/>
    </xf>
    <xf numFmtId="0" fontId="1" fillId="0" borderId="13" xfId="0" applyFont="1" applyBorder="1" applyAlignment="1" applyProtection="1">
      <alignment horizontal="center" vertical="center" wrapText="1"/>
      <protection locked="0"/>
    </xf>
    <xf numFmtId="0" fontId="1" fillId="0" borderId="14" xfId="0" applyFont="1" applyBorder="1" applyAlignment="1" applyProtection="1">
      <alignment horizontal="center" vertical="center" wrapText="1"/>
      <protection locked="0"/>
    </xf>
    <xf numFmtId="0" fontId="1" fillId="0" borderId="15" xfId="0" applyFont="1" applyBorder="1" applyAlignment="1" applyProtection="1">
      <alignment horizontal="center" vertical="center" wrapText="1"/>
      <protection locked="0"/>
    </xf>
    <xf numFmtId="0" fontId="1" fillId="0" borderId="16" xfId="0" applyFont="1" applyBorder="1" applyAlignment="1" applyProtection="1">
      <alignment horizontal="center" vertical="center" wrapText="1"/>
      <protection locked="0"/>
    </xf>
    <xf numFmtId="0" fontId="1" fillId="0" borderId="17" xfId="0" applyFont="1" applyBorder="1" applyAlignment="1" applyProtection="1">
      <alignment horizontal="center" vertical="center" wrapText="1"/>
      <protection locked="0"/>
    </xf>
    <xf numFmtId="0" fontId="11" fillId="11" borderId="18" xfId="0" applyFont="1" applyFill="1" applyBorder="1" applyAlignment="1" applyProtection="1">
      <alignment horizontal="center" vertical="center" wrapText="1"/>
      <protection locked="0"/>
    </xf>
    <xf numFmtId="0" fontId="11" fillId="11" borderId="19" xfId="0" applyFont="1" applyFill="1" applyBorder="1" applyAlignment="1" applyProtection="1">
      <alignment horizontal="center" vertical="center" wrapText="1"/>
      <protection locked="0"/>
    </xf>
    <xf numFmtId="0" fontId="11" fillId="11" borderId="20" xfId="0" applyFont="1" applyFill="1" applyBorder="1" applyAlignment="1" applyProtection="1">
      <alignment horizontal="center" vertical="center" wrapText="1"/>
      <protection locked="0"/>
    </xf>
  </cellXfs>
  <cellStyles count="2">
    <cellStyle name="Prozent" xfId="1" builtinId="5"/>
    <cellStyle name="Standard" xfId="0" builtinId="0"/>
  </cellStyles>
  <dxfs count="94">
    <dxf>
      <font>
        <b val="0"/>
        <i val="0"/>
        <strike val="0"/>
        <condense val="0"/>
        <extend val="0"/>
        <outline val="0"/>
        <shadow val="0"/>
        <u val="none"/>
        <vertAlign val="baseline"/>
        <sz val="12"/>
        <color theme="1"/>
        <name val="Arial"/>
        <scheme val="none"/>
      </font>
      <fill>
        <patternFill patternType="solid">
          <fgColor indexed="64"/>
          <bgColor theme="7" tint="0.79998168889431442"/>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12"/>
        <color theme="1"/>
        <name val="Arial"/>
        <scheme val="none"/>
      </font>
      <fill>
        <patternFill patternType="solid">
          <fgColor indexed="64"/>
          <bgColor theme="7" tint="0.79998168889431442"/>
        </patternFill>
      </fill>
      <alignment horizontal="center" vertical="center" textRotation="0" wrapText="1" indent="0" justifyLastLine="0" shrinkToFit="0" readingOrder="0"/>
      <border diagonalUp="0" diagonalDown="0">
        <left style="medium">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12"/>
        <color theme="1"/>
        <name val="Arial"/>
        <scheme val="none"/>
      </font>
      <fill>
        <patternFill patternType="solid">
          <fgColor indexed="64"/>
          <bgColor theme="7" tint="0.79998168889431442"/>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12"/>
        <color theme="1"/>
        <name val="Arial"/>
        <scheme val="none"/>
      </font>
      <fill>
        <patternFill patternType="solid">
          <fgColor indexed="64"/>
          <bgColor theme="7" tint="0.79998168889431442"/>
        </patternFill>
      </fill>
      <alignment horizontal="center" vertical="center" textRotation="0" wrapText="1" indent="0" justifyLastLine="0" shrinkToFit="0" readingOrder="0"/>
      <border diagonalUp="0" diagonalDown="0">
        <left style="medium">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12"/>
        <color theme="1"/>
        <name val="Arial"/>
        <scheme val="none"/>
      </font>
      <fill>
        <patternFill patternType="solid">
          <fgColor indexed="64"/>
          <bgColor theme="7" tint="0.79998168889431442"/>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12"/>
        <color theme="1"/>
        <name val="Arial"/>
        <family val="2"/>
        <scheme val="none"/>
      </font>
      <fill>
        <patternFill patternType="solid">
          <fgColor indexed="64"/>
          <bgColor theme="5" tint="0.59999389629810485"/>
        </patternFill>
      </fill>
      <alignment horizontal="center" vertical="center" textRotation="0" wrapText="1"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2"/>
        <color theme="1"/>
        <name val="Arial"/>
        <scheme val="none"/>
      </font>
      <fill>
        <patternFill patternType="solid">
          <fgColor indexed="64"/>
          <bgColor theme="7"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2"/>
        <color theme="1"/>
        <name val="Arial"/>
        <scheme val="none"/>
      </font>
      <fill>
        <patternFill patternType="solid">
          <fgColor indexed="64"/>
          <bgColor theme="7"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2"/>
        <color theme="1"/>
        <name val="Arial"/>
        <scheme val="none"/>
      </font>
      <fill>
        <patternFill patternType="solid">
          <fgColor indexed="64"/>
          <bgColor theme="7" tint="0.79998168889431442"/>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2"/>
        <color theme="1"/>
        <name val="Arial"/>
        <scheme val="none"/>
      </font>
      <fill>
        <patternFill patternType="solid">
          <fgColor indexed="64"/>
          <bgColor theme="7" tint="0.79998168889431442"/>
        </patternFill>
      </fill>
      <alignment horizontal="center" vertical="center" textRotation="0" wrapText="1" indent="0" justifyLastLine="0" shrinkToFit="0" readingOrder="0"/>
      <border diagonalUp="0" diagonalDown="0">
        <left style="thin">
          <color indexed="64"/>
        </left>
        <right style="medium">
          <color indexed="64"/>
        </right>
        <top style="thin">
          <color indexed="64"/>
        </top>
        <bottom style="thin">
          <color indexed="64"/>
        </bottom>
        <vertical style="thin">
          <color indexed="64"/>
        </vertical>
        <horizontal/>
      </border>
      <protection locked="0" hidden="0"/>
    </dxf>
    <dxf>
      <font>
        <b val="0"/>
        <i val="0"/>
        <strike val="0"/>
        <condense val="0"/>
        <extend val="0"/>
        <outline val="0"/>
        <shadow val="0"/>
        <u val="none"/>
        <vertAlign val="baseline"/>
        <sz val="12"/>
        <color theme="1"/>
        <name val="Arial"/>
        <scheme val="none"/>
      </font>
      <fill>
        <patternFill patternType="solid">
          <fgColor indexed="64"/>
          <bgColor theme="7"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border>
      <protection locked="0" hidden="0"/>
    </dxf>
    <dxf>
      <font>
        <b val="0"/>
        <i val="0"/>
        <strike val="0"/>
        <condense val="0"/>
        <extend val="0"/>
        <outline val="0"/>
        <shadow val="0"/>
        <u val="none"/>
        <vertAlign val="baseline"/>
        <sz val="12"/>
        <color theme="1"/>
        <name val="Arial"/>
        <scheme val="none"/>
      </font>
      <fill>
        <patternFill patternType="solid">
          <fgColor indexed="64"/>
          <bgColor theme="7" tint="0.79998168889431442"/>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style="thin">
          <color indexed="64"/>
        </vertical>
        <horizontal/>
      </border>
      <protection locked="0" hidden="0"/>
    </dxf>
    <dxf>
      <font>
        <b val="0"/>
        <i val="0"/>
        <strike val="0"/>
        <condense val="0"/>
        <extend val="0"/>
        <outline val="0"/>
        <shadow val="0"/>
        <u val="none"/>
        <vertAlign val="baseline"/>
        <sz val="12"/>
        <color theme="1"/>
        <name val="Arial"/>
        <scheme val="none"/>
      </font>
      <fill>
        <patternFill patternType="solid">
          <fgColor indexed="64"/>
          <bgColor theme="7"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2"/>
        <color theme="1"/>
        <name val="Arial"/>
        <scheme val="none"/>
      </font>
      <fill>
        <patternFill patternType="solid">
          <fgColor indexed="64"/>
          <bgColor theme="7"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2"/>
        <color theme="1"/>
        <name val="Arial"/>
        <scheme val="none"/>
      </font>
      <fill>
        <patternFill patternType="solid">
          <fgColor indexed="64"/>
          <bgColor theme="5" tint="0.79998168889431442"/>
        </patternFill>
      </fill>
      <alignment horizontal="center" vertical="center" textRotation="0" wrapText="1" indent="0" justifyLastLine="0" shrinkToFit="0" readingOrder="0"/>
      <border diagonalUp="0" diagonalDown="0">
        <left style="medium">
          <color indexed="64"/>
        </left>
        <right style="medium">
          <color rgb="FF00B050"/>
        </right>
        <top/>
        <bottom/>
        <vertical/>
        <horizontal/>
      </border>
      <protection locked="0" hidden="0"/>
    </dxf>
    <dxf>
      <font>
        <b/>
        <i val="0"/>
        <strike val="0"/>
        <condense val="0"/>
        <extend val="0"/>
        <outline val="0"/>
        <shadow val="0"/>
        <u val="none"/>
        <vertAlign val="baseline"/>
        <sz val="12"/>
        <color theme="1"/>
        <name val="Arial"/>
        <scheme val="none"/>
      </font>
      <alignment horizontal="center" vertical="center" textRotation="0" wrapText="1" indent="0" justifyLastLine="0" shrinkToFit="0" readingOrder="0"/>
      <protection locked="0" hidden="0"/>
    </dxf>
    <dxf>
      <font>
        <b/>
        <i val="0"/>
        <strike val="0"/>
        <condense val="0"/>
        <extend val="0"/>
        <outline val="0"/>
        <shadow val="0"/>
        <u val="none"/>
        <vertAlign val="baseline"/>
        <sz val="12"/>
        <color theme="1"/>
        <name val="Arial"/>
        <scheme val="none"/>
      </font>
      <numFmt numFmtId="0" formatCode="General"/>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style="medium">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2"/>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2"/>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2"/>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2"/>
        <color theme="1"/>
        <name val="Arial"/>
        <scheme val="none"/>
      </font>
      <numFmt numFmtId="164" formatCode="[$-409]mmm\-yy;@"/>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2"/>
        <color theme="1"/>
        <name val="Arial"/>
        <scheme val="none"/>
      </font>
      <numFmt numFmtId="30" formatCode="@"/>
      <fill>
        <patternFill patternType="solid">
          <fgColor indexed="64"/>
          <bgColor theme="4" tint="0.79998168889431442"/>
        </patternFill>
      </fill>
      <alignment horizontal="center" vertical="center"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medium">
          <color indexed="64"/>
        </left>
        <right style="medium">
          <color indexed="64"/>
        </right>
      </border>
    </dxf>
    <dxf>
      <font>
        <b val="0"/>
        <i val="0"/>
        <strike val="0"/>
        <condense val="0"/>
        <extend val="0"/>
        <outline val="0"/>
        <shadow val="0"/>
        <u val="none"/>
        <vertAlign val="baseline"/>
        <sz val="12"/>
        <color rgb="FFFF0000"/>
        <name val="Arial"/>
        <scheme val="none"/>
      </font>
      <fill>
        <patternFill patternType="solid">
          <fgColor indexed="64"/>
          <bgColor theme="0"/>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6"/>
        <color auto="1"/>
        <name val="Arial"/>
        <scheme val="none"/>
      </font>
      <fill>
        <patternFill patternType="solid">
          <fgColor indexed="64"/>
          <bgColor theme="0"/>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rgb="FFFF0000"/>
        <name val="Arial"/>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top style="medium">
          <color indexed="64"/>
        </top>
        <bottom style="thin">
          <color indexed="64"/>
        </bottom>
        <vertical/>
        <horizontal/>
      </border>
      <protection locked="0" hidden="0"/>
    </dxf>
    <dxf>
      <font>
        <b val="0"/>
        <i val="0"/>
        <strike val="0"/>
        <condense val="0"/>
        <extend val="0"/>
        <outline val="0"/>
        <shadow val="0"/>
        <u val="none"/>
        <vertAlign val="baseline"/>
        <sz val="12"/>
        <color rgb="FFFF0000"/>
        <name val="Arial"/>
        <scheme val="none"/>
      </font>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style="medium">
          <color indexed="64"/>
        </right>
        <top style="medium">
          <color indexed="64"/>
        </top>
        <bottom style="thin">
          <color indexed="64"/>
        </bottom>
        <vertical/>
        <horizontal/>
      </border>
      <protection locked="0" hidden="0"/>
    </dxf>
    <dxf>
      <font>
        <b val="0"/>
        <i val="0"/>
        <strike val="0"/>
        <condense val="0"/>
        <extend val="0"/>
        <outline val="0"/>
        <shadow val="0"/>
        <u val="none"/>
        <vertAlign val="baseline"/>
        <sz val="12"/>
        <color rgb="FFFF0000"/>
        <name val="Arial"/>
        <scheme val="none"/>
      </font>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style="thin">
          <color indexed="64"/>
        </right>
        <top style="medium">
          <color indexed="64"/>
        </top>
        <bottom style="thin">
          <color indexed="64"/>
        </bottom>
        <vertical/>
        <horizontal/>
      </border>
      <protection locked="0" hidden="0"/>
    </dxf>
    <dxf>
      <font>
        <b val="0"/>
        <i val="0"/>
        <strike val="0"/>
        <condense val="0"/>
        <extend val="0"/>
        <outline val="0"/>
        <shadow val="0"/>
        <u val="none"/>
        <vertAlign val="baseline"/>
        <sz val="12"/>
        <color rgb="FFFF0000"/>
        <name val="Arial"/>
        <scheme val="none"/>
      </font>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style="thin">
          <color indexed="64"/>
        </right>
        <top style="medium">
          <color indexed="64"/>
        </top>
        <bottom style="thin">
          <color indexed="64"/>
        </bottom>
        <vertical/>
        <horizontal/>
      </border>
      <protection locked="0" hidden="0"/>
    </dxf>
    <dxf>
      <font>
        <b val="0"/>
        <i val="0"/>
        <strike val="0"/>
        <condense val="0"/>
        <extend val="0"/>
        <outline val="0"/>
        <shadow val="0"/>
        <u val="none"/>
        <vertAlign val="baseline"/>
        <sz val="12"/>
        <color rgb="FFFF0000"/>
        <name val="Arial"/>
        <scheme val="none"/>
      </font>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style="thin">
          <color indexed="64"/>
        </right>
        <top style="medium">
          <color indexed="64"/>
        </top>
        <bottom style="thin">
          <color indexed="64"/>
        </bottom>
        <vertical/>
        <horizontal/>
      </border>
      <protection locked="0" hidden="0"/>
    </dxf>
    <dxf>
      <font>
        <b val="0"/>
        <i val="0"/>
        <strike val="0"/>
        <condense val="0"/>
        <extend val="0"/>
        <outline val="0"/>
        <shadow val="0"/>
        <u val="none"/>
        <vertAlign val="baseline"/>
        <sz val="12"/>
        <color rgb="FFFF0000"/>
        <name val="Arial"/>
        <scheme val="none"/>
      </font>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style="thin">
          <color indexed="64"/>
        </right>
        <top style="medium">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fgColor indexed="64"/>
          <bgColor theme="0"/>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theme="1"/>
        <name val="Arial"/>
        <scheme val="none"/>
      </font>
      <fill>
        <patternFill patternType="solid">
          <fgColor indexed="64"/>
          <bgColor rgb="FFCCFFFF"/>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2"/>
        <color theme="1"/>
        <name val="Arial"/>
        <scheme val="none"/>
      </font>
      <fill>
        <patternFill patternType="solid">
          <fgColor indexed="64"/>
          <bgColor theme="9"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2"/>
        <color theme="1"/>
        <name val="Arial"/>
        <scheme val="none"/>
      </font>
      <fill>
        <patternFill patternType="solid">
          <fgColor indexed="64"/>
          <bgColor theme="7"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2"/>
        <color theme="1"/>
        <name val="Arial"/>
        <scheme val="none"/>
      </font>
      <fill>
        <patternFill patternType="solid">
          <fgColor indexed="64"/>
          <bgColor theme="5" tint="0.79998168889431442"/>
        </patternFill>
      </fill>
      <alignment horizontal="center" vertical="center" textRotation="0" wrapText="1" indent="0" justifyLastLine="0" shrinkToFit="0" readingOrder="0"/>
      <border diagonalUp="0" diagonalDown="0">
        <left style="medium">
          <color rgb="FF00B050"/>
        </left>
        <right style="medium">
          <color rgb="FF00B050"/>
        </right>
        <top/>
        <bottom/>
        <vertical/>
        <horizontal/>
      </border>
      <protection locked="0" hidden="0"/>
    </dxf>
    <dxf>
      <font>
        <b/>
        <i val="0"/>
        <strike val="0"/>
        <condense val="0"/>
        <extend val="0"/>
        <outline val="0"/>
        <shadow val="0"/>
        <u val="none"/>
        <vertAlign val="baseline"/>
        <sz val="12"/>
        <color theme="1"/>
        <name val="Arial"/>
        <scheme val="none"/>
      </font>
      <fill>
        <patternFill patternType="solid">
          <fgColor indexed="64"/>
          <bgColor theme="5" tint="0.79998168889431442"/>
        </patternFill>
      </fill>
      <alignment horizontal="center" vertical="center" textRotation="0" wrapText="1" indent="0" justifyLastLine="0" shrinkToFit="0" readingOrder="0"/>
      <border diagonalUp="0" diagonalDown="0">
        <left style="medium">
          <color rgb="FF00B050"/>
        </left>
        <right style="medium">
          <color rgb="FF00B050"/>
        </right>
        <top/>
        <bottom/>
        <vertical/>
        <horizontal/>
      </border>
      <protection locked="0" hidden="0"/>
    </dxf>
    <dxf>
      <font>
        <b/>
        <i val="0"/>
        <strike val="0"/>
        <condense val="0"/>
        <extend val="0"/>
        <outline val="0"/>
        <shadow val="0"/>
        <u val="none"/>
        <vertAlign val="baseline"/>
        <sz val="12"/>
        <color theme="1"/>
        <name val="Arial"/>
        <scheme val="none"/>
      </font>
      <fill>
        <patternFill patternType="solid">
          <fgColor indexed="64"/>
          <bgColor theme="5" tint="0.79998168889431442"/>
        </patternFill>
      </fill>
      <alignment horizontal="center" vertical="center" textRotation="0" wrapText="1" indent="0" justifyLastLine="0" shrinkToFit="0" readingOrder="0"/>
      <border diagonalUp="0" diagonalDown="0">
        <left style="medium">
          <color indexed="64"/>
        </left>
        <right style="medium">
          <color rgb="FF00B050"/>
        </right>
        <top/>
        <bottom/>
        <vertical/>
        <horizontal/>
      </border>
      <protection locked="0" hidden="0"/>
    </dxf>
    <dxf>
      <font>
        <b/>
        <i val="0"/>
        <strike val="0"/>
        <condense val="0"/>
        <extend val="0"/>
        <outline val="0"/>
        <shadow val="0"/>
        <u val="none"/>
        <vertAlign val="baseline"/>
        <sz val="12"/>
        <color theme="1"/>
        <name val="Arial"/>
        <scheme val="none"/>
      </font>
      <alignment horizontal="center" vertical="center" textRotation="0" wrapText="1" indent="0" justifyLastLine="0" shrinkToFit="0" readingOrder="0"/>
      <protection locked="0" hidden="0"/>
    </dxf>
    <dxf>
      <font>
        <b/>
        <i val="0"/>
        <strike val="0"/>
        <condense val="0"/>
        <extend val="0"/>
        <outline val="0"/>
        <shadow val="0"/>
        <u val="none"/>
        <vertAlign val="baseline"/>
        <sz val="12"/>
        <color theme="1"/>
        <name val="Arial"/>
        <scheme val="none"/>
      </font>
      <numFmt numFmtId="0" formatCode="General"/>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style="medium">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2"/>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2"/>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2"/>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2"/>
        <color theme="1"/>
        <name val="Arial"/>
        <scheme val="none"/>
      </font>
      <numFmt numFmtId="164" formatCode="[$-409]mmm\-yy;@"/>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2"/>
        <color theme="1"/>
        <name val="Arial"/>
        <scheme val="none"/>
      </font>
      <numFmt numFmtId="30" formatCode="@"/>
      <fill>
        <patternFill patternType="solid">
          <fgColor indexed="64"/>
          <bgColor theme="4" tint="0.79998168889431442"/>
        </patternFill>
      </fill>
      <alignment horizontal="center" vertical="center"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medium">
          <color indexed="64"/>
        </left>
        <right style="medium">
          <color indexed="64"/>
        </right>
      </border>
    </dxf>
    <dxf>
      <font>
        <b val="0"/>
        <i val="0"/>
        <strike val="0"/>
        <condense val="0"/>
        <extend val="0"/>
        <outline val="0"/>
        <shadow val="0"/>
        <u val="none"/>
        <vertAlign val="baseline"/>
        <sz val="12"/>
        <color rgb="FFFF0000"/>
        <name val="Arial"/>
        <scheme val="none"/>
      </font>
      <fill>
        <patternFill patternType="solid">
          <fgColor indexed="64"/>
          <bgColor theme="0"/>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6"/>
        <color auto="1"/>
        <name val="Arial"/>
        <scheme val="none"/>
      </font>
      <fill>
        <patternFill patternType="solid">
          <fgColor indexed="64"/>
          <bgColor theme="0"/>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2"/>
        <color auto="1"/>
        <name val="Arial"/>
        <scheme val="none"/>
      </font>
      <fill>
        <patternFill patternType="solid">
          <fgColor indexed="64"/>
          <bgColor theme="5" tint="0.79998168889431442"/>
        </patternFill>
      </fill>
      <alignment horizontal="center" vertical="center" textRotation="0" wrapText="0" indent="0" justifyLastLine="0" shrinkToFit="0" readingOrder="0"/>
      <border diagonalUp="0" diagonalDown="0">
        <left/>
        <right/>
        <top/>
        <bottom style="thin">
          <color indexed="64"/>
        </bottom>
      </border>
      <protection locked="0" hidden="0"/>
    </dxf>
    <dxf>
      <font>
        <b/>
        <i val="0"/>
        <strike val="0"/>
        <condense val="0"/>
        <extend val="0"/>
        <outline val="0"/>
        <shadow val="0"/>
        <u val="none"/>
        <vertAlign val="baseline"/>
        <sz val="12"/>
        <color auto="1"/>
        <name val="Arial"/>
        <scheme val="none"/>
      </font>
      <fill>
        <patternFill patternType="solid">
          <fgColor indexed="64"/>
          <bgColor theme="5" tint="0.79998168889431442"/>
        </patternFill>
      </fill>
      <alignment horizontal="center" vertical="center" textRotation="0" wrapText="0" indent="0" justifyLastLine="0" shrinkToFit="0" readingOrder="0"/>
      <border diagonalUp="0" diagonalDown="0">
        <left style="medium">
          <color indexed="64"/>
        </left>
        <right style="medium">
          <color indexed="64"/>
        </right>
        <top/>
        <bottom style="thin">
          <color indexed="64"/>
        </bottom>
      </border>
      <protection locked="0" hidden="0"/>
    </dxf>
    <dxf>
      <font>
        <b/>
        <i val="0"/>
        <strike val="0"/>
        <condense val="0"/>
        <extend val="0"/>
        <outline val="0"/>
        <shadow val="0"/>
        <u val="none"/>
        <vertAlign val="baseline"/>
        <sz val="12"/>
        <color auto="1"/>
        <name val="Arial"/>
        <scheme val="none"/>
      </font>
      <fill>
        <patternFill patternType="solid">
          <fgColor indexed="64"/>
          <bgColor theme="5" tint="0.79998168889431442"/>
        </patternFill>
      </fill>
      <alignment horizontal="center" vertical="center" textRotation="0" wrapText="0" indent="0" justifyLastLine="0" shrinkToFit="0" readingOrder="0"/>
      <border diagonalUp="0" diagonalDown="0">
        <left style="medium">
          <color indexed="64"/>
        </left>
        <right/>
        <top/>
        <bottom style="thin">
          <color indexed="64"/>
        </bottom>
      </border>
      <protection locked="0" hidden="0"/>
    </dxf>
    <dxf>
      <font>
        <b/>
        <i val="0"/>
        <strike val="0"/>
        <condense val="0"/>
        <extend val="0"/>
        <outline val="0"/>
        <shadow val="0"/>
        <u val="none"/>
        <vertAlign val="baseline"/>
        <sz val="12"/>
        <color auto="1"/>
        <name val="Arial"/>
        <scheme val="none"/>
      </font>
      <fill>
        <patternFill patternType="solid">
          <fgColor indexed="64"/>
          <bgColor theme="5" tint="0.79998168889431442"/>
        </patternFill>
      </fill>
      <alignment horizontal="center" vertical="center" textRotation="0" wrapText="0" indent="0" justifyLastLine="0" shrinkToFit="0" readingOrder="0"/>
      <border diagonalUp="0" diagonalDown="0">
        <left style="medium">
          <color indexed="64"/>
        </left>
        <right style="thin">
          <color indexed="64"/>
        </right>
        <top/>
        <bottom style="thin">
          <color indexed="64"/>
        </bottom>
      </border>
      <protection locked="0" hidden="0"/>
    </dxf>
    <dxf>
      <font>
        <b/>
        <i val="0"/>
        <strike val="0"/>
        <condense val="0"/>
        <extend val="0"/>
        <outline val="0"/>
        <shadow val="0"/>
        <u val="none"/>
        <vertAlign val="baseline"/>
        <sz val="12"/>
        <color auto="1"/>
        <name val="Arial"/>
        <scheme val="none"/>
      </font>
      <fill>
        <patternFill patternType="solid">
          <fgColor indexed="64"/>
          <bgColor theme="5" tint="0.79998168889431442"/>
        </patternFill>
      </fill>
      <alignment horizontal="center" vertical="center" textRotation="0" wrapText="0" indent="0" justifyLastLine="0" shrinkToFit="0" readingOrder="0"/>
      <border diagonalUp="0" diagonalDown="0">
        <left style="medium">
          <color indexed="64"/>
        </left>
        <right style="thin">
          <color indexed="64"/>
        </right>
        <top/>
        <bottom style="thin">
          <color indexed="64"/>
        </bottom>
      </border>
      <protection locked="0" hidden="0"/>
    </dxf>
    <dxf>
      <font>
        <b/>
        <i val="0"/>
        <strike val="0"/>
        <condense val="0"/>
        <extend val="0"/>
        <outline val="0"/>
        <shadow val="0"/>
        <u val="none"/>
        <vertAlign val="baseline"/>
        <sz val="12"/>
        <color auto="1"/>
        <name val="Arial"/>
        <scheme val="none"/>
      </font>
      <fill>
        <patternFill patternType="solid">
          <fgColor indexed="64"/>
          <bgColor theme="5" tint="0.79998168889431442"/>
        </patternFill>
      </fill>
      <alignment horizontal="center" vertical="center" textRotation="0" wrapText="0" indent="0" justifyLastLine="0" shrinkToFit="0" readingOrder="0"/>
      <border diagonalUp="0" diagonalDown="0">
        <left/>
        <right style="thin">
          <color indexed="64"/>
        </right>
        <top/>
        <bottom style="thin">
          <color indexed="64"/>
        </bottom>
      </border>
      <protection locked="0" hidden="0"/>
    </dxf>
    <dxf>
      <border outline="0">
        <left style="medium">
          <color indexed="64"/>
        </left>
        <right style="medium">
          <color indexed="64"/>
        </right>
        <top style="medium">
          <color indexed="64"/>
        </top>
        <bottom style="medium">
          <color indexed="64"/>
        </bottom>
      </border>
    </dxf>
    <dxf>
      <font>
        <strike val="0"/>
        <outline val="0"/>
        <shadow val="0"/>
        <u val="none"/>
        <vertAlign val="baseline"/>
        <color auto="1"/>
        <name val="Arial"/>
        <scheme val="none"/>
      </font>
      <protection locked="0" hidden="0"/>
    </dxf>
    <dxf>
      <border outline="0">
        <bottom style="medium">
          <color indexed="64"/>
        </bottom>
      </border>
    </dxf>
    <dxf>
      <font>
        <b/>
        <i val="0"/>
        <strike val="0"/>
        <condense val="0"/>
        <extend val="0"/>
        <outline val="0"/>
        <shadow val="0"/>
        <u val="none"/>
        <vertAlign val="baseline"/>
        <sz val="11"/>
        <color auto="1"/>
        <name val="Arial"/>
        <scheme val="none"/>
      </font>
      <fill>
        <patternFill patternType="solid">
          <fgColor indexed="64"/>
          <bgColor theme="0"/>
        </patternFill>
      </fill>
      <alignment horizontal="left" vertical="center" textRotation="0" wrapText="0" indent="0" justifyLastLine="0" shrinkToFit="0" readingOrder="0"/>
      <border diagonalUp="0" diagonalDown="0">
        <left style="medium">
          <color indexed="64"/>
        </left>
        <right style="medium">
          <color indexed="64"/>
        </right>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left" vertical="center" textRotation="0" wrapText="1" indent="0" justifyLastLine="0" shrinkToFit="0" readingOrder="0"/>
      <border diagonalUp="0" diagonalDown="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rial"/>
        <scheme val="none"/>
      </font>
      <numFmt numFmtId="164" formatCode="[$-409]mmm\-yy;@"/>
      <fill>
        <patternFill patternType="solid">
          <fgColor indexed="64"/>
          <bgColor theme="4" tint="0.79998168889431442"/>
        </patternFill>
      </fill>
      <alignment horizontal="left" vertical="center" textRotation="0" wrapText="0"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rial"/>
        <scheme val="none"/>
      </font>
      <numFmt numFmtId="30" formatCode="@"/>
      <fill>
        <patternFill patternType="solid">
          <fgColor indexed="64"/>
          <bgColor theme="4" tint="0.79998168889431442"/>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medium">
          <color indexed="64"/>
        </left>
        <right style="medium">
          <color indexed="64"/>
        </right>
        <top style="medium">
          <color indexed="64"/>
        </top>
        <bottom style="medium">
          <color indexed="64"/>
        </bottom>
      </border>
    </dxf>
    <dxf>
      <protection locked="0" hidden="0"/>
    </dxf>
    <dxf>
      <font>
        <strike val="0"/>
        <outline val="0"/>
        <shadow val="0"/>
        <u val="none"/>
        <vertAlign val="baseline"/>
        <sz val="12"/>
        <color auto="1"/>
        <name val="Arial"/>
        <scheme val="none"/>
      </font>
      <fill>
        <patternFill patternType="solid">
          <fgColor indexed="64"/>
          <bgColor theme="0"/>
        </patternFill>
      </fill>
      <protection locked="0" hidden="0"/>
    </dxf>
    <dxf>
      <font>
        <b/>
        <i val="0"/>
        <strike val="0"/>
        <condense val="0"/>
        <extend val="0"/>
        <outline val="0"/>
        <shadow val="0"/>
        <u val="none"/>
        <vertAlign val="baseline"/>
        <sz val="12"/>
        <color auto="1"/>
        <name val="Arial"/>
        <scheme val="none"/>
      </font>
      <fill>
        <patternFill patternType="solid">
          <fgColor indexed="64"/>
          <bgColor theme="5" tint="0.79998168889431442"/>
        </patternFill>
      </fill>
      <alignment horizontal="center" vertical="center" textRotation="0" wrapText="0" indent="0" justifyLastLine="0" shrinkToFit="0" readingOrder="0"/>
      <border diagonalUp="0" diagonalDown="0">
        <left/>
        <right/>
        <top/>
        <bottom style="thin">
          <color indexed="64"/>
        </bottom>
      </border>
      <protection locked="0" hidden="0"/>
    </dxf>
    <dxf>
      <font>
        <b/>
        <i val="0"/>
        <strike val="0"/>
        <condense val="0"/>
        <extend val="0"/>
        <outline val="0"/>
        <shadow val="0"/>
        <u val="none"/>
        <vertAlign val="baseline"/>
        <sz val="12"/>
        <color auto="1"/>
        <name val="Arial"/>
        <scheme val="none"/>
      </font>
      <fill>
        <patternFill patternType="solid">
          <fgColor indexed="64"/>
          <bgColor theme="5" tint="0.79998168889431442"/>
        </patternFill>
      </fill>
      <alignment horizontal="center" vertical="center" textRotation="0" wrapText="0" indent="0" justifyLastLine="0" shrinkToFit="0" readingOrder="0"/>
      <border diagonalUp="0" diagonalDown="0">
        <left style="medium">
          <color indexed="64"/>
        </left>
        <right style="medium">
          <color indexed="64"/>
        </right>
        <top/>
        <bottom style="thin">
          <color indexed="64"/>
        </bottom>
      </border>
      <protection locked="0" hidden="0"/>
    </dxf>
    <dxf>
      <font>
        <b/>
        <i val="0"/>
        <strike val="0"/>
        <condense val="0"/>
        <extend val="0"/>
        <outline val="0"/>
        <shadow val="0"/>
        <u val="none"/>
        <vertAlign val="baseline"/>
        <sz val="12"/>
        <color auto="1"/>
        <name val="Arial"/>
        <scheme val="none"/>
      </font>
      <fill>
        <patternFill patternType="solid">
          <fgColor indexed="64"/>
          <bgColor theme="5" tint="0.79998168889431442"/>
        </patternFill>
      </fill>
      <alignment horizontal="center" vertical="center" textRotation="0" wrapText="0" indent="0" justifyLastLine="0" shrinkToFit="0" readingOrder="0"/>
      <border diagonalUp="0" diagonalDown="0">
        <left style="medium">
          <color indexed="64"/>
        </left>
        <right/>
        <top/>
        <bottom style="thin">
          <color indexed="64"/>
        </bottom>
      </border>
      <protection locked="0" hidden="0"/>
    </dxf>
    <dxf>
      <font>
        <b/>
        <i val="0"/>
        <strike val="0"/>
        <condense val="0"/>
        <extend val="0"/>
        <outline val="0"/>
        <shadow val="0"/>
        <u val="none"/>
        <vertAlign val="baseline"/>
        <sz val="12"/>
        <color auto="1"/>
        <name val="Arial"/>
        <scheme val="none"/>
      </font>
      <fill>
        <patternFill patternType="solid">
          <fgColor indexed="64"/>
          <bgColor theme="5" tint="0.79998168889431442"/>
        </patternFill>
      </fill>
      <alignment horizontal="center" vertical="center" textRotation="0" wrapText="0" indent="0" justifyLastLine="0" shrinkToFit="0" readingOrder="0"/>
      <border diagonalUp="0" diagonalDown="0">
        <left style="medium">
          <color indexed="64"/>
        </left>
        <right style="medium">
          <color indexed="64"/>
        </right>
        <top/>
        <bottom style="thin">
          <color indexed="64"/>
        </bottom>
        <vertical/>
      </border>
      <protection locked="0" hidden="0"/>
    </dxf>
    <dxf>
      <font>
        <b/>
        <i val="0"/>
        <strike val="0"/>
        <condense val="0"/>
        <extend val="0"/>
        <outline val="0"/>
        <shadow val="0"/>
        <u val="none"/>
        <vertAlign val="baseline"/>
        <sz val="12"/>
        <color auto="1"/>
        <name val="Arial"/>
        <scheme val="none"/>
      </font>
      <fill>
        <patternFill patternType="solid">
          <fgColor indexed="64"/>
          <bgColor theme="5" tint="0.79998168889431442"/>
        </patternFill>
      </fill>
      <alignment horizontal="center" vertical="center" textRotation="0" wrapText="0" indent="0" justifyLastLine="0" shrinkToFit="0" readingOrder="0"/>
      <border diagonalUp="0" diagonalDown="0">
        <left style="medium">
          <color indexed="64"/>
        </left>
        <right style="medium">
          <color indexed="64"/>
        </right>
        <top/>
        <bottom style="thin">
          <color indexed="64"/>
        </bottom>
        <vertical/>
      </border>
      <protection locked="0" hidden="0"/>
    </dxf>
    <dxf>
      <font>
        <b/>
        <i val="0"/>
        <strike val="0"/>
        <condense val="0"/>
        <extend val="0"/>
        <outline val="0"/>
        <shadow val="0"/>
        <u val="none"/>
        <vertAlign val="baseline"/>
        <sz val="12"/>
        <color auto="1"/>
        <name val="Arial"/>
        <scheme val="none"/>
      </font>
      <fill>
        <patternFill patternType="solid">
          <fgColor indexed="64"/>
          <bgColor theme="5" tint="0.79998168889431442"/>
        </patternFill>
      </fill>
      <alignment horizontal="center" vertical="center" textRotation="0" wrapText="0" indent="0" justifyLastLine="0" shrinkToFit="0" readingOrder="0"/>
      <border diagonalUp="0" diagonalDown="0">
        <left style="medium">
          <color indexed="64"/>
        </left>
        <right style="medium">
          <color indexed="64"/>
        </right>
        <top/>
        <bottom style="thin">
          <color indexed="64"/>
        </bottom>
        <vertical/>
      </border>
      <protection locked="0" hidden="0"/>
    </dxf>
    <dxf>
      <border outline="0">
        <left style="medium">
          <color indexed="64"/>
        </left>
        <right style="medium">
          <color indexed="64"/>
        </right>
        <top style="medium">
          <color indexed="64"/>
        </top>
        <bottom style="medium">
          <color indexed="64"/>
        </bottom>
      </border>
    </dxf>
    <dxf>
      <font>
        <strike val="0"/>
        <outline val="0"/>
        <shadow val="0"/>
        <u val="none"/>
        <vertAlign val="baseline"/>
        <color auto="1"/>
        <name val="Arial"/>
        <scheme val="none"/>
      </font>
      <protection locked="0" hidden="0"/>
    </dxf>
    <dxf>
      <border outline="0">
        <bottom style="medium">
          <color indexed="64"/>
        </bottom>
      </border>
    </dxf>
    <dxf>
      <font>
        <b/>
        <i val="0"/>
        <strike val="0"/>
        <condense val="0"/>
        <extend val="0"/>
        <outline val="0"/>
        <shadow val="0"/>
        <u val="none"/>
        <vertAlign val="baseline"/>
        <sz val="11"/>
        <color auto="1"/>
        <name val="Arial"/>
        <scheme val="none"/>
      </font>
      <fill>
        <patternFill patternType="solid">
          <fgColor indexed="64"/>
          <bgColor theme="0"/>
        </patternFill>
      </fill>
      <alignment horizontal="left" vertical="center" textRotation="0" wrapText="0" indent="0" justifyLastLine="0" shrinkToFit="0" readingOrder="0"/>
      <border diagonalUp="0" diagonalDown="0">
        <left style="medium">
          <color indexed="64"/>
        </left>
        <right style="medium">
          <color indexed="64"/>
        </right>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left" vertical="center" textRotation="0" wrapText="1" indent="0" justifyLastLine="0" shrinkToFit="0" readingOrder="0"/>
      <border diagonalUp="0" diagonalDown="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rial"/>
        <scheme val="none"/>
      </font>
      <numFmt numFmtId="164" formatCode="[$-409]mmm\-yy;@"/>
      <fill>
        <patternFill patternType="solid">
          <fgColor indexed="64"/>
          <bgColor theme="4" tint="0.79998168889431442"/>
        </patternFill>
      </fill>
      <alignment horizontal="left" vertical="center" textRotation="0" wrapText="0"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rial"/>
        <scheme val="none"/>
      </font>
      <numFmt numFmtId="30" formatCode="@"/>
      <fill>
        <patternFill patternType="solid">
          <fgColor indexed="64"/>
          <bgColor theme="4" tint="0.79998168889431442"/>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medium">
          <color indexed="64"/>
        </left>
        <right style="medium">
          <color indexed="64"/>
        </right>
        <top style="medium">
          <color indexed="64"/>
        </top>
        <bottom style="medium">
          <color indexed="64"/>
        </bottom>
      </border>
    </dxf>
    <dxf>
      <protection locked="0" hidden="0"/>
    </dxf>
    <dxf>
      <font>
        <strike val="0"/>
        <outline val="0"/>
        <shadow val="0"/>
        <u val="none"/>
        <vertAlign val="baseline"/>
        <sz val="12"/>
        <color auto="1"/>
        <name val="Arial"/>
        <scheme val="none"/>
      </font>
      <fill>
        <patternFill patternType="solid">
          <fgColor indexed="64"/>
          <bgColor theme="0"/>
        </patternFill>
      </fill>
      <protection locked="0" hidden="0"/>
    </dxf>
    <dxf>
      <font>
        <b val="0"/>
        <i val="0"/>
        <strike val="0"/>
        <condense val="0"/>
        <extend val="0"/>
        <outline val="0"/>
        <shadow val="0"/>
        <u val="none"/>
        <vertAlign val="baseline"/>
        <sz val="11"/>
        <color theme="1"/>
        <name val="Arial"/>
        <scheme val="none"/>
      </font>
      <fill>
        <patternFill patternType="solid">
          <fgColor indexed="64"/>
          <bgColor theme="7" tint="0.79998168889431442"/>
        </patternFill>
      </fill>
      <alignment horizontal="left" vertical="center" textRotation="0" wrapText="1" indent="0" justifyLastLine="0" shrinkToFit="0" readingOrder="0"/>
      <border diagonalUp="0" diagonalDown="0">
        <left style="thin">
          <color indexed="64"/>
        </left>
        <right style="medium">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numFmt numFmtId="30" formatCode="@"/>
      <fill>
        <patternFill patternType="solid">
          <fgColor indexed="64"/>
          <bgColor theme="7" tint="0.79998168889431442"/>
        </patternFill>
      </fill>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numFmt numFmtId="30" formatCode="@"/>
      <fill>
        <patternFill patternType="solid">
          <fgColor indexed="64"/>
          <bgColor theme="7" tint="0.79998168889431442"/>
        </patternFill>
      </fill>
      <alignment horizontal="left" vertical="center" textRotation="0" wrapText="0" indent="0" justifyLastLine="0" shrinkToFit="0" readingOrder="0"/>
      <border diagonalUp="0" diagonalDown="0">
        <left style="medium">
          <color indexed="64"/>
        </left>
        <right style="thin">
          <color indexed="64"/>
        </right>
        <top style="thin">
          <color indexed="64"/>
        </top>
        <bottom style="thin">
          <color indexed="64"/>
        </bottom>
        <vertical/>
        <horizontal/>
      </border>
    </dxf>
    <dxf>
      <border outline="0">
        <top style="medium">
          <color indexed="64"/>
        </top>
        <bottom style="medium">
          <color indexed="64"/>
        </bottom>
      </border>
    </dxf>
    <dxf>
      <border outline="0">
        <bottom style="medium">
          <color indexed="64"/>
        </bottom>
      </border>
    </dxf>
    <dxf>
      <font>
        <strike val="0"/>
        <outline val="0"/>
        <shadow val="0"/>
        <u val="none"/>
        <vertAlign val="baseline"/>
        <sz val="12"/>
        <color auto="1"/>
        <name val="Arial"/>
        <scheme val="none"/>
      </font>
      <fill>
        <patternFill patternType="solid">
          <fgColor indexed="64"/>
          <bgColor theme="0"/>
        </patternFill>
      </fill>
    </dxf>
  </dxfs>
  <tableStyles count="0" defaultTableStyle="TableStyleMedium2" defaultPivotStyle="PivotStyleLight16"/>
  <colors>
    <mruColors>
      <color rgb="FFF4C0F7"/>
      <color rgb="FFCDF7F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elle1" displayName="Tabelle1" ref="B11:D400" totalsRowShown="0" headerRowDxfId="93" headerRowBorderDxfId="92" tableBorderDxfId="91">
  <autoFilter ref="B11:D400" xr:uid="{00000000-0009-0000-0100-000001000000}"/>
  <tableColumns count="3">
    <tableColumn id="1" xr3:uid="{00000000-0010-0000-0000-000001000000}" name="No." dataDxfId="90"/>
    <tableColumn id="2" xr3:uid="{00000000-0010-0000-0000-000002000000}" name="Source/Database" dataDxfId="89"/>
    <tableColumn id="3" xr3:uid="{00000000-0010-0000-0000-000003000000}" name="Record title" dataDxfId="88"/>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elle2" displayName="Tabelle2" ref="B11:F235" totalsRowShown="0" headerRowDxfId="87" dataDxfId="86" tableBorderDxfId="85">
  <autoFilter ref="B11:F235" xr:uid="{00000000-0009-0000-0100-000002000000}"/>
  <tableColumns count="5">
    <tableColumn id="1" xr3:uid="{00000000-0010-0000-0100-000001000000}" name="No." dataDxfId="84"/>
    <tableColumn id="2" xr3:uid="{00000000-0010-0000-0100-000002000000}" name="Publishing date" dataDxfId="83"/>
    <tableColumn id="3" xr3:uid="{00000000-0010-0000-0100-000003000000}" name="Title of journal (or other type of report)" dataDxfId="82"/>
    <tableColumn id="4" xr3:uid="{00000000-0010-0000-0100-000004000000}" name="Record title" dataDxfId="81"/>
    <tableColumn id="5" xr3:uid="{00000000-0010-0000-0100-000005000000}" name="Abstract" dataDxfId="80"/>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2000000}" name="Tabelle3" displayName="Tabelle3" ref="H11:M235" totalsRowShown="0" headerRowDxfId="79" dataDxfId="77" headerRowBorderDxfId="78" tableBorderDxfId="76">
  <autoFilter ref="H11:M235" xr:uid="{00000000-0009-0000-0100-000005000000}"/>
  <tableColumns count="6">
    <tableColumn id="1" xr3:uid="{00000000-0010-0000-0200-000001000000}" name="(a) published in English language [YS], [NO]" dataDxfId="75"/>
    <tableColumn id="2" xr3:uid="{00000000-0010-0000-0200-000002000000}" name="(b) published between Feb-98 &amp; Mar-23 [YS], [NO]" dataDxfId="74"/>
    <tableColumn id="3" xr3:uid="{00000000-0010-0000-0200-000003000000}" name="(c) published in a peer-reviewed journal [YS], [NO]" dataDxfId="73"/>
    <tableColumn id="4" xr3:uid="{00000000-0010-0000-0200-000004000000}" name="(d) refer to the research topic FOA in music [YS], [NO]" dataDxfId="72"/>
    <tableColumn id="5" xr3:uid="{00000000-0010-0000-0200-000005000000}" name="Screening result [TM], [EC]" dataDxfId="71"/>
    <tableColumn id="6" xr3:uid="{00000000-0010-0000-0200-000006000000}" name="if [EC], reason for exclusion [A], [B], [C], [D], [TM], [MO]" dataDxfId="70"/>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elle25" displayName="Tabelle25" ref="B11:F235" totalsRowShown="0" headerRowDxfId="69" dataDxfId="68" tableBorderDxfId="67">
  <autoFilter ref="B11:F235" xr:uid="{00000000-0009-0000-0100-000004000000}"/>
  <tableColumns count="5">
    <tableColumn id="1" xr3:uid="{00000000-0010-0000-0300-000001000000}" name="No." dataDxfId="66"/>
    <tableColumn id="2" xr3:uid="{00000000-0010-0000-0300-000002000000}" name="Publishing date" dataDxfId="65"/>
    <tableColumn id="3" xr3:uid="{00000000-0010-0000-0300-000003000000}" name="Title of journal (or other type of report)" dataDxfId="64"/>
    <tableColumn id="4" xr3:uid="{00000000-0010-0000-0300-000004000000}" name="Record title" dataDxfId="63"/>
    <tableColumn id="5" xr3:uid="{00000000-0010-0000-0300-000005000000}" name="Abstract" dataDxfId="62"/>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Tabelle37" displayName="Tabelle37" ref="H11:M235" totalsRowShown="0" headerRowDxfId="61" dataDxfId="59" headerRowBorderDxfId="60" tableBorderDxfId="58">
  <autoFilter ref="H11:M235" xr:uid="{00000000-0009-0000-0100-000006000000}"/>
  <tableColumns count="6">
    <tableColumn id="1" xr3:uid="{00000000-0010-0000-0400-000001000000}" name="(a) published in English language [YS], [NO]" dataDxfId="57"/>
    <tableColumn id="2" xr3:uid="{00000000-0010-0000-0400-000002000000}" name="(b) published between Feb-98 &amp; Mar-23 [YS], [NO]" dataDxfId="56"/>
    <tableColumn id="3" xr3:uid="{00000000-0010-0000-0400-000003000000}" name="(c) published in a peer-reviewed journal [YS], [NO]" dataDxfId="55"/>
    <tableColumn id="4" xr3:uid="{00000000-0010-0000-0400-000004000000}" name="(d) refer to the research topic FOA in music [YS], [NO]" dataDxfId="54"/>
    <tableColumn id="5" xr3:uid="{00000000-0010-0000-0400-000005000000}" name="Screening result [TM], [EC]" dataDxfId="53"/>
    <tableColumn id="6" xr3:uid="{00000000-0010-0000-0400-000006000000}" name="if [EC], reason for exclusion [A], [B], [C], [D], [TM], [MO]" dataDxfId="52"/>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5000000}" name="Tabelle49" displayName="Tabelle49" ref="B11:W60" totalsRowShown="0" headerRowDxfId="51" dataDxfId="50" tableBorderDxfId="49">
  <autoFilter ref="B11:W60" xr:uid="{00000000-0009-0000-0100-000003000000}"/>
  <tableColumns count="22">
    <tableColumn id="1" xr3:uid="{00000000-0010-0000-0500-000001000000}" name="No." dataDxfId="48"/>
    <tableColumn id="2" xr3:uid="{00000000-0010-0000-0500-000002000000}" name="Authors" dataDxfId="47"/>
    <tableColumn id="3" xr3:uid="{00000000-0010-0000-0500-000003000000}" name="Year" dataDxfId="46"/>
    <tableColumn id="4" xr3:uid="{00000000-0010-0000-0500-000004000000}" name="Title" dataDxfId="45"/>
    <tableColumn id="5" xr3:uid="{00000000-0010-0000-0500-000005000000}" name="Journal, volume (issue), pp." dataDxfId="44"/>
    <tableColumn id="6" xr3:uid="{00000000-0010-0000-0500-000006000000}" name="Abstract" dataDxfId="43"/>
    <tableColumn id="7" xr3:uid="{00000000-0010-0000-0500-000007000000}" name="DOI" dataDxfId="42"/>
    <tableColumn id="8" xr3:uid="{00000000-0010-0000-0500-000008000000}" name="APA citation" dataDxfId="41">
      <calculatedColumnFormula>CONCATENATE(C12," (",D12,"). ",E12,". ",F12,".")</calculatedColumnFormula>
    </tableColumn>
    <tableColumn id="10" xr3:uid="{00000000-0010-0000-0500-00000A000000}" name="Spalte2" dataDxfId="40"/>
    <tableColumn id="11" xr3:uid="{00000000-0010-0000-0500-00000B000000}" name="Type of report" dataDxfId="39"/>
    <tableColumn id="12" xr3:uid="{00000000-0010-0000-0500-00000C000000}" name="Research approach " dataDxfId="38"/>
    <tableColumn id="14" xr3:uid="{00000000-0010-0000-0500-00000E000000}" name="Research design" dataDxfId="37"/>
    <tableColumn id="48" xr3:uid="{00000000-0010-0000-0500-000030000000}" name="FOA instruction" dataDxfId="36"/>
    <tableColumn id="49" xr3:uid="{00000000-0010-0000-0500-000031000000}" name="Musical task/stimuli/material " dataDxfId="35"/>
    <tableColumn id="50" xr3:uid="{00000000-0010-0000-0500-000032000000}" name="Outcome measure description" dataDxfId="34"/>
    <tableColumn id="36" xr3:uid="{00000000-0010-0000-0500-000024000000}" name="Spalte3" dataDxfId="33"/>
    <tableColumn id="37" xr3:uid="{00000000-0010-0000-0500-000025000000}" name="E. Apply an experimental paradigm referring to Wulf et al." dataDxfId="32"/>
    <tableColumn id="38" xr3:uid="{00000000-0010-0000-0500-000026000000}" name="F. Contain a precise illustration of FOA instruction" dataDxfId="31"/>
    <tableColumn id="39" xr3:uid="{00000000-0010-0000-0500-000027000000}" name="G. Contain a precise illustration of outcome measures" dataDxfId="30"/>
    <tableColumn id="40" xr3:uid="{00000000-0010-0000-0500-000028000000}" name="H. Address the processes of learning or performing a musical skill" dataDxfId="29"/>
    <tableColumn id="41" xr3:uid="{00000000-0010-0000-0500-000029000000}" name="Eligibility check / decision" dataDxfId="28"/>
    <tableColumn id="42" xr3:uid="{00000000-0010-0000-0500-00002A000000}" name="Reason for exclusion" dataDxfId="27"/>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elle498" displayName="Tabelle498" ref="B11:Y79" totalsRowShown="0" headerRowDxfId="26" dataDxfId="25" tableBorderDxfId="24">
  <autoFilter ref="B11:Y79" xr:uid="{00000000-0009-0000-0100-000007000000}"/>
  <tableColumns count="24">
    <tableColumn id="1" xr3:uid="{00000000-0010-0000-0600-000001000000}" name="No." dataDxfId="23"/>
    <tableColumn id="2" xr3:uid="{00000000-0010-0000-0600-000002000000}" name="Authors" dataDxfId="22"/>
    <tableColumn id="3" xr3:uid="{00000000-0010-0000-0600-000003000000}" name="Year" dataDxfId="21"/>
    <tableColumn id="4" xr3:uid="{00000000-0010-0000-0600-000004000000}" name="Title" dataDxfId="20"/>
    <tableColumn id="5" xr3:uid="{00000000-0010-0000-0600-000005000000}" name="Journal, volume (issue), pp." dataDxfId="19"/>
    <tableColumn id="6" xr3:uid="{00000000-0010-0000-0600-000006000000}" name="Abstract" dataDxfId="18"/>
    <tableColumn id="7" xr3:uid="{00000000-0010-0000-0600-000007000000}" name="DOI" dataDxfId="17"/>
    <tableColumn id="8" xr3:uid="{00000000-0010-0000-0600-000008000000}" name="APA citation" dataDxfId="16">
      <calculatedColumnFormula>CONCATENATE(C12," (",D12,"). ",E12,". ",F12,".")</calculatedColumnFormula>
    </tableColumn>
    <tableColumn id="10" xr3:uid="{00000000-0010-0000-0600-00000A000000}" name="Spalte2" dataDxfId="15"/>
    <tableColumn id="14" xr3:uid="{00000000-0010-0000-0600-00000E000000}" name="Research design" dataDxfId="14"/>
    <tableColumn id="15" xr3:uid="{00000000-0010-0000-0600-00000F000000}" name="Research aim/research question" dataDxfId="13"/>
    <tableColumn id="13" xr3:uid="{00000000-0010-0000-0600-00000D000000}" name="Hypothesis" dataDxfId="12"/>
    <tableColumn id="9" xr3:uid="{00000000-0010-0000-0600-000009000000}" name="Sample Size" dataDxfId="11"/>
    <tableColumn id="18" xr3:uid="{00000000-0010-0000-0600-000012000000}" name="Expertise" dataDxfId="10"/>
    <tableColumn id="17" xr3:uid="{00000000-0010-0000-0600-000011000000}" name="Musical instrument" dataDxfId="9"/>
    <tableColumn id="19" xr3:uid="{00000000-0010-0000-0600-000013000000}" name="FOA instruction" dataDxfId="8"/>
    <tableColumn id="22" xr3:uid="{00000000-0010-0000-0600-000016000000}" name="FOA subcategory" dataDxfId="7"/>
    <tableColumn id="23" xr3:uid="{00000000-0010-0000-0600-000017000000}" name="FOA main category " dataDxfId="6"/>
    <tableColumn id="11" xr3:uid="{DC2892CC-A489-4941-9468-0231EFC9D8CF}" name="Task paradigm" dataDxfId="5"/>
    <tableColumn id="26" xr3:uid="{00000000-0010-0000-0600-00001A000000}" name="Musical task and material" dataDxfId="4"/>
    <tableColumn id="25" xr3:uid="{00000000-0010-0000-0600-000019000000}" name="Outcome Measures" dataDxfId="3"/>
    <tableColumn id="24" xr3:uid="{00000000-0010-0000-0600-000018000000}" name="Outcome Measure category" dataDxfId="2"/>
    <tableColumn id="28" xr3:uid="{00000000-0010-0000-0600-00001C000000}" name="Results" dataDxfId="1"/>
    <tableColumn id="27" xr3:uid="{00000000-0010-0000-0600-00001B000000}" name="Main Results (short summary)" dataDxfId="0"/>
  </tableColumns>
  <tableStyleInfo showFirstColumn="0" showLastColumn="0" showRowStripes="1" showColumnStripes="0"/>
</table>
</file>

<file path=xl/theme/theme1.xml><?xml version="1.0" encoding="utf-8"?>
<a:theme xmlns:a="http://schemas.openxmlformats.org/drawingml/2006/main" name="Office 2013 – 2022-Design">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table" Target="../tables/table4.xml"/></Relationships>
</file>

<file path=xl/worksheets/_rels/sheet5.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01"/>
  <sheetViews>
    <sheetView zoomScale="50" zoomScaleNormal="50" workbookViewId="0">
      <selection activeCell="B2" sqref="B2:D2"/>
    </sheetView>
  </sheetViews>
  <sheetFormatPr baseColWidth="10" defaultRowHeight="16" x14ac:dyDescent="0.2"/>
  <cols>
    <col min="2" max="2" width="35.1640625" customWidth="1"/>
    <col min="3" max="3" width="35.6640625" customWidth="1"/>
    <col min="4" max="4" width="228" customWidth="1"/>
  </cols>
  <sheetData>
    <row r="1" spans="1:5" ht="17" thickBot="1" x14ac:dyDescent="0.25">
      <c r="A1" s="1"/>
      <c r="B1" s="2"/>
      <c r="C1" s="2"/>
      <c r="D1" s="3"/>
      <c r="E1" s="3"/>
    </row>
    <row r="2" spans="1:5" ht="46" thickBot="1" x14ac:dyDescent="0.25">
      <c r="A2" s="1"/>
      <c r="B2" s="380" t="s">
        <v>0</v>
      </c>
      <c r="C2" s="381"/>
      <c r="D2" s="382"/>
      <c r="E2" s="4"/>
    </row>
    <row r="3" spans="1:5" ht="17" thickBot="1" x14ac:dyDescent="0.25">
      <c r="A3" s="1"/>
      <c r="B3" s="2"/>
      <c r="C3" s="2"/>
      <c r="D3" s="3"/>
      <c r="E3" s="3"/>
    </row>
    <row r="4" spans="1:5" ht="26" thickBot="1" x14ac:dyDescent="0.25">
      <c r="A4" s="1"/>
      <c r="B4" s="383" t="s">
        <v>1</v>
      </c>
      <c r="C4" s="384"/>
      <c r="D4" s="5" t="s">
        <v>1599</v>
      </c>
      <c r="E4" s="6"/>
    </row>
    <row r="5" spans="1:5" ht="26" thickBot="1" x14ac:dyDescent="0.25">
      <c r="A5" s="1"/>
      <c r="B5" s="7"/>
      <c r="C5" s="7"/>
      <c r="D5" s="7"/>
      <c r="E5" s="7"/>
    </row>
    <row r="6" spans="1:5" ht="26" thickBot="1" x14ac:dyDescent="0.25">
      <c r="A6" s="1"/>
      <c r="B6" s="385" t="s">
        <v>2</v>
      </c>
      <c r="C6" s="386"/>
      <c r="D6" s="5" t="s">
        <v>3</v>
      </c>
      <c r="E6" s="8"/>
    </row>
    <row r="7" spans="1:5" ht="17" thickBot="1" x14ac:dyDescent="0.25">
      <c r="A7" s="1"/>
      <c r="B7" s="2"/>
      <c r="C7" s="2"/>
      <c r="D7" s="3"/>
      <c r="E7" s="3"/>
    </row>
    <row r="8" spans="1:5" ht="60" thickBot="1" x14ac:dyDescent="0.25">
      <c r="A8" s="1"/>
      <c r="B8" s="387" t="s">
        <v>1135</v>
      </c>
      <c r="C8" s="388"/>
      <c r="D8" s="389"/>
      <c r="E8" s="9"/>
    </row>
    <row r="9" spans="1:5" ht="17" thickBot="1" x14ac:dyDescent="0.25">
      <c r="A9" s="1"/>
      <c r="B9" s="2"/>
      <c r="C9" s="2"/>
      <c r="D9" s="3"/>
      <c r="E9" s="3"/>
    </row>
    <row r="10" spans="1:5" ht="21" thickBot="1" x14ac:dyDescent="0.25">
      <c r="A10" s="10"/>
      <c r="B10" s="390" t="s">
        <v>4</v>
      </c>
      <c r="C10" s="391"/>
      <c r="D10" s="392"/>
      <c r="E10" s="11"/>
    </row>
    <row r="11" spans="1:5" ht="18" thickBot="1" x14ac:dyDescent="0.25">
      <c r="A11" s="1"/>
      <c r="B11" s="12" t="s">
        <v>5</v>
      </c>
      <c r="C11" s="12" t="s">
        <v>6</v>
      </c>
      <c r="D11" s="13" t="s">
        <v>7</v>
      </c>
      <c r="E11" s="14"/>
    </row>
    <row r="12" spans="1:5" ht="32" customHeight="1" x14ac:dyDescent="0.2">
      <c r="A12" s="1"/>
      <c r="B12" s="15" t="s">
        <v>8</v>
      </c>
      <c r="C12" s="16" t="s">
        <v>9</v>
      </c>
      <c r="D12" s="17" t="s">
        <v>10</v>
      </c>
      <c r="E12" s="3"/>
    </row>
    <row r="13" spans="1:5" ht="32" customHeight="1" x14ac:dyDescent="0.2">
      <c r="A13" s="1"/>
      <c r="B13" s="18" t="s">
        <v>11</v>
      </c>
      <c r="C13" s="19" t="s">
        <v>9</v>
      </c>
      <c r="D13" s="20" t="s">
        <v>12</v>
      </c>
      <c r="E13" s="3"/>
    </row>
    <row r="14" spans="1:5" ht="32" customHeight="1" x14ac:dyDescent="0.2">
      <c r="A14" s="1"/>
      <c r="B14" s="18" t="s">
        <v>13</v>
      </c>
      <c r="C14" s="19" t="s">
        <v>9</v>
      </c>
      <c r="D14" s="20" t="s">
        <v>14</v>
      </c>
      <c r="E14" s="3"/>
    </row>
    <row r="15" spans="1:5" ht="32" customHeight="1" x14ac:dyDescent="0.2">
      <c r="A15" s="1"/>
      <c r="B15" s="18" t="s">
        <v>15</v>
      </c>
      <c r="C15" s="19" t="s">
        <v>9</v>
      </c>
      <c r="D15" s="20" t="s">
        <v>16</v>
      </c>
      <c r="E15" s="3"/>
    </row>
    <row r="16" spans="1:5" ht="32" customHeight="1" x14ac:dyDescent="0.2">
      <c r="A16" s="1"/>
      <c r="B16" s="18" t="s">
        <v>17</v>
      </c>
      <c r="C16" s="19" t="s">
        <v>9</v>
      </c>
      <c r="D16" s="20" t="s">
        <v>18</v>
      </c>
      <c r="E16" s="3"/>
    </row>
    <row r="17" spans="1:5" ht="32" customHeight="1" x14ac:dyDescent="0.2">
      <c r="A17" s="1"/>
      <c r="B17" s="18" t="s">
        <v>19</v>
      </c>
      <c r="C17" s="19" t="s">
        <v>9</v>
      </c>
      <c r="D17" s="20" t="s">
        <v>20</v>
      </c>
      <c r="E17" s="3"/>
    </row>
    <row r="18" spans="1:5" ht="32" customHeight="1" x14ac:dyDescent="0.2">
      <c r="A18" s="1"/>
      <c r="B18" s="18" t="s">
        <v>21</v>
      </c>
      <c r="C18" s="19" t="s">
        <v>9</v>
      </c>
      <c r="D18" s="20" t="s">
        <v>22</v>
      </c>
      <c r="E18" s="3"/>
    </row>
    <row r="19" spans="1:5" ht="32" customHeight="1" x14ac:dyDescent="0.2">
      <c r="A19" s="1"/>
      <c r="B19" s="18" t="s">
        <v>23</v>
      </c>
      <c r="C19" s="19" t="s">
        <v>9</v>
      </c>
      <c r="D19" s="20" t="s">
        <v>24</v>
      </c>
      <c r="E19" s="3"/>
    </row>
    <row r="20" spans="1:5" ht="32" customHeight="1" x14ac:dyDescent="0.2">
      <c r="A20" s="1"/>
      <c r="B20" s="18" t="s">
        <v>25</v>
      </c>
      <c r="C20" s="19" t="s">
        <v>9</v>
      </c>
      <c r="D20" s="20" t="s">
        <v>26</v>
      </c>
      <c r="E20" s="3"/>
    </row>
    <row r="21" spans="1:5" ht="32" customHeight="1" x14ac:dyDescent="0.2">
      <c r="A21" s="1"/>
      <c r="B21" s="18" t="s">
        <v>27</v>
      </c>
      <c r="C21" s="19" t="s">
        <v>9</v>
      </c>
      <c r="D21" s="20" t="s">
        <v>28</v>
      </c>
      <c r="E21" s="3"/>
    </row>
    <row r="22" spans="1:5" ht="32" customHeight="1" x14ac:dyDescent="0.2">
      <c r="A22" s="1"/>
      <c r="B22" s="18" t="s">
        <v>29</v>
      </c>
      <c r="C22" s="19" t="s">
        <v>9</v>
      </c>
      <c r="D22" s="20" t="s">
        <v>30</v>
      </c>
      <c r="E22" s="3"/>
    </row>
    <row r="23" spans="1:5" ht="32" customHeight="1" x14ac:dyDescent="0.2">
      <c r="A23" s="1"/>
      <c r="B23" s="18" t="s">
        <v>31</v>
      </c>
      <c r="C23" s="19" t="s">
        <v>9</v>
      </c>
      <c r="D23" s="20" t="s">
        <v>32</v>
      </c>
      <c r="E23" s="3"/>
    </row>
    <row r="24" spans="1:5" ht="32" customHeight="1" x14ac:dyDescent="0.2">
      <c r="A24" s="1"/>
      <c r="B24" s="18" t="s">
        <v>33</v>
      </c>
      <c r="C24" s="19" t="s">
        <v>9</v>
      </c>
      <c r="D24" s="20" t="s">
        <v>34</v>
      </c>
      <c r="E24" s="3"/>
    </row>
    <row r="25" spans="1:5" ht="32" customHeight="1" x14ac:dyDescent="0.2">
      <c r="A25" s="1"/>
      <c r="B25" s="18" t="s">
        <v>35</v>
      </c>
      <c r="C25" s="19" t="s">
        <v>9</v>
      </c>
      <c r="D25" s="20" t="s">
        <v>36</v>
      </c>
      <c r="E25" s="3"/>
    </row>
    <row r="26" spans="1:5" ht="32" customHeight="1" x14ac:dyDescent="0.2">
      <c r="A26" s="1"/>
      <c r="B26" s="18" t="s">
        <v>37</v>
      </c>
      <c r="C26" s="19" t="s">
        <v>9</v>
      </c>
      <c r="D26" s="20" t="s">
        <v>38</v>
      </c>
      <c r="E26" s="3"/>
    </row>
    <row r="27" spans="1:5" ht="32" customHeight="1" x14ac:dyDescent="0.2">
      <c r="A27" s="1"/>
      <c r="B27" s="18" t="s">
        <v>39</v>
      </c>
      <c r="C27" s="19" t="s">
        <v>9</v>
      </c>
      <c r="D27" s="20" t="s">
        <v>40</v>
      </c>
      <c r="E27" s="3"/>
    </row>
    <row r="28" spans="1:5" ht="32" customHeight="1" x14ac:dyDescent="0.2">
      <c r="A28" s="1"/>
      <c r="B28" s="18" t="s">
        <v>41</v>
      </c>
      <c r="C28" s="19" t="s">
        <v>9</v>
      </c>
      <c r="D28" s="20" t="s">
        <v>42</v>
      </c>
      <c r="E28" s="3"/>
    </row>
    <row r="29" spans="1:5" ht="32" customHeight="1" x14ac:dyDescent="0.2">
      <c r="A29" s="1"/>
      <c r="B29" s="18" t="s">
        <v>43</v>
      </c>
      <c r="C29" s="19" t="s">
        <v>9</v>
      </c>
      <c r="D29" s="20" t="s">
        <v>44</v>
      </c>
      <c r="E29" s="3"/>
    </row>
    <row r="30" spans="1:5" ht="32" customHeight="1" x14ac:dyDescent="0.2">
      <c r="A30" s="1"/>
      <c r="B30" s="18" t="s">
        <v>45</v>
      </c>
      <c r="C30" s="19" t="s">
        <v>9</v>
      </c>
      <c r="D30" s="20" t="s">
        <v>46</v>
      </c>
      <c r="E30" s="3"/>
    </row>
    <row r="31" spans="1:5" ht="32" customHeight="1" x14ac:dyDescent="0.2">
      <c r="A31" s="1"/>
      <c r="B31" s="18" t="s">
        <v>47</v>
      </c>
      <c r="C31" s="19" t="s">
        <v>9</v>
      </c>
      <c r="D31" s="20" t="s">
        <v>48</v>
      </c>
      <c r="E31" s="3"/>
    </row>
    <row r="32" spans="1:5" ht="32" customHeight="1" x14ac:dyDescent="0.2">
      <c r="A32" s="1"/>
      <c r="B32" s="18" t="s">
        <v>49</v>
      </c>
      <c r="C32" s="19" t="s">
        <v>9</v>
      </c>
      <c r="D32" s="20" t="s">
        <v>50</v>
      </c>
      <c r="E32" s="3"/>
    </row>
    <row r="33" spans="1:5" ht="32" customHeight="1" x14ac:dyDescent="0.2">
      <c r="A33" s="1"/>
      <c r="B33" s="18" t="s">
        <v>51</v>
      </c>
      <c r="C33" s="19" t="s">
        <v>9</v>
      </c>
      <c r="D33" s="20" t="s">
        <v>52</v>
      </c>
      <c r="E33" s="3"/>
    </row>
    <row r="34" spans="1:5" ht="32" customHeight="1" x14ac:dyDescent="0.2">
      <c r="A34" s="1"/>
      <c r="B34" s="18" t="s">
        <v>53</v>
      </c>
      <c r="C34" s="19" t="s">
        <v>9</v>
      </c>
      <c r="D34" s="20" t="s">
        <v>54</v>
      </c>
      <c r="E34" s="3"/>
    </row>
    <row r="35" spans="1:5" ht="32" customHeight="1" x14ac:dyDescent="0.2">
      <c r="A35" s="1"/>
      <c r="B35" s="18" t="s">
        <v>55</v>
      </c>
      <c r="C35" s="19" t="s">
        <v>9</v>
      </c>
      <c r="D35" s="20" t="s">
        <v>56</v>
      </c>
      <c r="E35" s="3"/>
    </row>
    <row r="36" spans="1:5" ht="32" customHeight="1" x14ac:dyDescent="0.2">
      <c r="A36" s="1"/>
      <c r="B36" s="18" t="s">
        <v>57</v>
      </c>
      <c r="C36" s="19" t="s">
        <v>9</v>
      </c>
      <c r="D36" s="20" t="s">
        <v>58</v>
      </c>
      <c r="E36" s="3"/>
    </row>
    <row r="37" spans="1:5" ht="32" customHeight="1" x14ac:dyDescent="0.2">
      <c r="A37" s="1"/>
      <c r="B37" s="18" t="s">
        <v>59</v>
      </c>
      <c r="C37" s="19" t="s">
        <v>9</v>
      </c>
      <c r="D37" s="20" t="s">
        <v>60</v>
      </c>
      <c r="E37" s="3"/>
    </row>
    <row r="38" spans="1:5" ht="32" customHeight="1" x14ac:dyDescent="0.2">
      <c r="A38" s="1"/>
      <c r="B38" s="18" t="s">
        <v>61</v>
      </c>
      <c r="C38" s="19" t="s">
        <v>9</v>
      </c>
      <c r="D38" s="20" t="s">
        <v>62</v>
      </c>
      <c r="E38" s="3"/>
    </row>
    <row r="39" spans="1:5" ht="32" customHeight="1" x14ac:dyDescent="0.2">
      <c r="A39" s="1"/>
      <c r="B39" s="18" t="s">
        <v>63</v>
      </c>
      <c r="C39" s="19" t="s">
        <v>9</v>
      </c>
      <c r="D39" s="20" t="s">
        <v>64</v>
      </c>
      <c r="E39" s="3"/>
    </row>
    <row r="40" spans="1:5" ht="32" customHeight="1" x14ac:dyDescent="0.2">
      <c r="A40" s="1"/>
      <c r="B40" s="18" t="s">
        <v>65</v>
      </c>
      <c r="C40" s="19" t="s">
        <v>9</v>
      </c>
      <c r="D40" s="20" t="s">
        <v>66</v>
      </c>
      <c r="E40" s="3"/>
    </row>
    <row r="41" spans="1:5" ht="32" customHeight="1" x14ac:dyDescent="0.2">
      <c r="A41" s="1"/>
      <c r="B41" s="18" t="s">
        <v>67</v>
      </c>
      <c r="C41" s="19" t="s">
        <v>9</v>
      </c>
      <c r="D41" s="20" t="s">
        <v>68</v>
      </c>
      <c r="E41" s="3"/>
    </row>
    <row r="42" spans="1:5" ht="32" customHeight="1" x14ac:dyDescent="0.2">
      <c r="A42" s="1"/>
      <c r="B42" s="18" t="s">
        <v>69</v>
      </c>
      <c r="C42" s="19" t="s">
        <v>9</v>
      </c>
      <c r="D42" s="20" t="s">
        <v>70</v>
      </c>
      <c r="E42" s="3"/>
    </row>
    <row r="43" spans="1:5" ht="32" customHeight="1" x14ac:dyDescent="0.2">
      <c r="A43" s="1"/>
      <c r="B43" s="18" t="s">
        <v>71</v>
      </c>
      <c r="C43" s="19" t="s">
        <v>9</v>
      </c>
      <c r="D43" s="20" t="s">
        <v>72</v>
      </c>
      <c r="E43" s="3"/>
    </row>
    <row r="44" spans="1:5" ht="32" customHeight="1" x14ac:dyDescent="0.2">
      <c r="A44" s="1"/>
      <c r="B44" s="18" t="s">
        <v>73</v>
      </c>
      <c r="C44" s="19" t="s">
        <v>9</v>
      </c>
      <c r="D44" s="20" t="s">
        <v>74</v>
      </c>
      <c r="E44" s="3"/>
    </row>
    <row r="45" spans="1:5" ht="32" customHeight="1" x14ac:dyDescent="0.2">
      <c r="A45" s="1"/>
      <c r="B45" s="18" t="s">
        <v>75</v>
      </c>
      <c r="C45" s="19" t="s">
        <v>9</v>
      </c>
      <c r="D45" s="20" t="s">
        <v>76</v>
      </c>
      <c r="E45" s="3"/>
    </row>
    <row r="46" spans="1:5" ht="32" customHeight="1" x14ac:dyDescent="0.2">
      <c r="A46" s="1"/>
      <c r="B46" s="18" t="s">
        <v>77</v>
      </c>
      <c r="C46" s="19" t="s">
        <v>9</v>
      </c>
      <c r="D46" s="20" t="s">
        <v>78</v>
      </c>
      <c r="E46" s="3"/>
    </row>
    <row r="47" spans="1:5" ht="32" customHeight="1" x14ac:dyDescent="0.2">
      <c r="A47" s="1"/>
      <c r="B47" s="18" t="s">
        <v>79</v>
      </c>
      <c r="C47" s="19" t="s">
        <v>9</v>
      </c>
      <c r="D47" s="20" t="s">
        <v>80</v>
      </c>
      <c r="E47" s="3"/>
    </row>
    <row r="48" spans="1:5" ht="32" customHeight="1" x14ac:dyDescent="0.2">
      <c r="A48" s="1"/>
      <c r="B48" s="18" t="s">
        <v>81</v>
      </c>
      <c r="C48" s="19" t="s">
        <v>9</v>
      </c>
      <c r="D48" s="20" t="s">
        <v>82</v>
      </c>
      <c r="E48" s="3"/>
    </row>
    <row r="49" spans="1:5" ht="32" customHeight="1" x14ac:dyDescent="0.2">
      <c r="A49" s="1"/>
      <c r="B49" s="18" t="s">
        <v>83</v>
      </c>
      <c r="C49" s="19" t="s">
        <v>9</v>
      </c>
      <c r="D49" s="20" t="s">
        <v>84</v>
      </c>
      <c r="E49" s="3"/>
    </row>
    <row r="50" spans="1:5" ht="32" customHeight="1" x14ac:dyDescent="0.2">
      <c r="A50" s="1"/>
      <c r="B50" s="18" t="s">
        <v>85</v>
      </c>
      <c r="C50" s="19" t="s">
        <v>9</v>
      </c>
      <c r="D50" s="20" t="s">
        <v>86</v>
      </c>
      <c r="E50" s="3"/>
    </row>
    <row r="51" spans="1:5" ht="32" customHeight="1" x14ac:dyDescent="0.2">
      <c r="A51" s="1"/>
      <c r="B51" s="18" t="s">
        <v>87</v>
      </c>
      <c r="C51" s="19" t="s">
        <v>9</v>
      </c>
      <c r="D51" s="20" t="s">
        <v>88</v>
      </c>
      <c r="E51" s="3"/>
    </row>
    <row r="52" spans="1:5" ht="32" customHeight="1" x14ac:dyDescent="0.2">
      <c r="A52" s="1"/>
      <c r="B52" s="18" t="s">
        <v>89</v>
      </c>
      <c r="C52" s="19" t="s">
        <v>9</v>
      </c>
      <c r="D52" s="20" t="s">
        <v>90</v>
      </c>
      <c r="E52" s="3"/>
    </row>
    <row r="53" spans="1:5" ht="32" customHeight="1" x14ac:dyDescent="0.2">
      <c r="A53" s="1"/>
      <c r="B53" s="18" t="s">
        <v>91</v>
      </c>
      <c r="C53" s="19" t="s">
        <v>9</v>
      </c>
      <c r="D53" s="20" t="s">
        <v>92</v>
      </c>
      <c r="E53" s="3"/>
    </row>
    <row r="54" spans="1:5" ht="32" customHeight="1" x14ac:dyDescent="0.2">
      <c r="A54" s="1"/>
      <c r="B54" s="18" t="s">
        <v>93</v>
      </c>
      <c r="C54" s="19" t="s">
        <v>9</v>
      </c>
      <c r="D54" s="20" t="s">
        <v>94</v>
      </c>
      <c r="E54" s="3"/>
    </row>
    <row r="55" spans="1:5" ht="32" customHeight="1" x14ac:dyDescent="0.2">
      <c r="A55" s="1"/>
      <c r="B55" s="18" t="s">
        <v>95</v>
      </c>
      <c r="C55" s="19" t="s">
        <v>9</v>
      </c>
      <c r="D55" s="20" t="s">
        <v>96</v>
      </c>
      <c r="E55" s="3"/>
    </row>
    <row r="56" spans="1:5" ht="32" customHeight="1" x14ac:dyDescent="0.2">
      <c r="A56" s="1"/>
      <c r="B56" s="18" t="s">
        <v>97</v>
      </c>
      <c r="C56" s="19" t="s">
        <v>9</v>
      </c>
      <c r="D56" s="20" t="s">
        <v>98</v>
      </c>
      <c r="E56" s="3"/>
    </row>
    <row r="57" spans="1:5" ht="32" customHeight="1" x14ac:dyDescent="0.2">
      <c r="A57" s="1"/>
      <c r="B57" s="18" t="s">
        <v>99</v>
      </c>
      <c r="C57" s="19" t="s">
        <v>9</v>
      </c>
      <c r="D57" s="20" t="s">
        <v>100</v>
      </c>
      <c r="E57" s="3"/>
    </row>
    <row r="58" spans="1:5" ht="32" customHeight="1" x14ac:dyDescent="0.2">
      <c r="A58" s="1"/>
      <c r="B58" s="18" t="s">
        <v>101</v>
      </c>
      <c r="C58" s="19" t="s">
        <v>9</v>
      </c>
      <c r="D58" s="20" t="s">
        <v>102</v>
      </c>
      <c r="E58" s="3"/>
    </row>
    <row r="59" spans="1:5" ht="32" customHeight="1" x14ac:dyDescent="0.2">
      <c r="A59" s="1"/>
      <c r="B59" s="18" t="s">
        <v>103</v>
      </c>
      <c r="C59" s="19" t="s">
        <v>9</v>
      </c>
      <c r="D59" s="20" t="s">
        <v>104</v>
      </c>
      <c r="E59" s="3"/>
    </row>
    <row r="60" spans="1:5" ht="32" customHeight="1" x14ac:dyDescent="0.2">
      <c r="A60" s="1"/>
      <c r="B60" s="18" t="s">
        <v>105</v>
      </c>
      <c r="C60" s="19" t="s">
        <v>9</v>
      </c>
      <c r="D60" s="20" t="s">
        <v>106</v>
      </c>
      <c r="E60" s="3"/>
    </row>
    <row r="61" spans="1:5" ht="32" customHeight="1" x14ac:dyDescent="0.2">
      <c r="A61" s="1"/>
      <c r="B61" s="18" t="s">
        <v>107</v>
      </c>
      <c r="C61" s="19" t="s">
        <v>9</v>
      </c>
      <c r="D61" s="20" t="s">
        <v>108</v>
      </c>
      <c r="E61" s="3"/>
    </row>
    <row r="62" spans="1:5" ht="32" customHeight="1" x14ac:dyDescent="0.2">
      <c r="A62" s="1"/>
      <c r="B62" s="18" t="s">
        <v>109</v>
      </c>
      <c r="C62" s="19" t="s">
        <v>9</v>
      </c>
      <c r="D62" s="20" t="s">
        <v>110</v>
      </c>
      <c r="E62" s="3"/>
    </row>
    <row r="63" spans="1:5" ht="32" customHeight="1" x14ac:dyDescent="0.2">
      <c r="A63" s="1"/>
      <c r="B63" s="18" t="s">
        <v>111</v>
      </c>
      <c r="C63" s="19" t="s">
        <v>9</v>
      </c>
      <c r="D63" s="20" t="s">
        <v>112</v>
      </c>
      <c r="E63" s="3"/>
    </row>
    <row r="64" spans="1:5" ht="32" customHeight="1" x14ac:dyDescent="0.2">
      <c r="A64" s="1"/>
      <c r="B64" s="18" t="s">
        <v>113</v>
      </c>
      <c r="C64" s="19" t="s">
        <v>9</v>
      </c>
      <c r="D64" s="20" t="s">
        <v>114</v>
      </c>
      <c r="E64" s="3"/>
    </row>
    <row r="65" spans="1:5" ht="32" customHeight="1" x14ac:dyDescent="0.2">
      <c r="A65" s="1"/>
      <c r="B65" s="18" t="s">
        <v>115</v>
      </c>
      <c r="C65" s="19" t="s">
        <v>9</v>
      </c>
      <c r="D65" s="20" t="s">
        <v>116</v>
      </c>
      <c r="E65" s="3"/>
    </row>
    <row r="66" spans="1:5" ht="32" customHeight="1" x14ac:dyDescent="0.2">
      <c r="A66" s="1"/>
      <c r="B66" s="18" t="s">
        <v>117</v>
      </c>
      <c r="C66" s="19" t="s">
        <v>9</v>
      </c>
      <c r="D66" s="20" t="s">
        <v>118</v>
      </c>
      <c r="E66" s="3"/>
    </row>
    <row r="67" spans="1:5" ht="32" customHeight="1" x14ac:dyDescent="0.2">
      <c r="A67" s="1"/>
      <c r="B67" s="18" t="s">
        <v>119</v>
      </c>
      <c r="C67" s="19" t="s">
        <v>9</v>
      </c>
      <c r="D67" s="20" t="s">
        <v>120</v>
      </c>
      <c r="E67" s="3"/>
    </row>
    <row r="68" spans="1:5" ht="32" customHeight="1" x14ac:dyDescent="0.2">
      <c r="A68" s="1"/>
      <c r="B68" s="18" t="s">
        <v>121</v>
      </c>
      <c r="C68" s="19" t="s">
        <v>9</v>
      </c>
      <c r="D68" s="20" t="s">
        <v>122</v>
      </c>
      <c r="E68" s="3"/>
    </row>
    <row r="69" spans="1:5" ht="32" customHeight="1" x14ac:dyDescent="0.2">
      <c r="A69" s="1"/>
      <c r="B69" s="18" t="s">
        <v>123</v>
      </c>
      <c r="C69" s="19" t="s">
        <v>9</v>
      </c>
      <c r="D69" s="20" t="s">
        <v>124</v>
      </c>
      <c r="E69" s="3"/>
    </row>
    <row r="70" spans="1:5" ht="32" customHeight="1" x14ac:dyDescent="0.2">
      <c r="A70" s="1"/>
      <c r="B70" s="18" t="s">
        <v>125</v>
      </c>
      <c r="C70" s="19" t="s">
        <v>9</v>
      </c>
      <c r="D70" s="20" t="s">
        <v>126</v>
      </c>
      <c r="E70" s="3"/>
    </row>
    <row r="71" spans="1:5" ht="32" customHeight="1" x14ac:dyDescent="0.2">
      <c r="A71" s="1"/>
      <c r="B71" s="18" t="s">
        <v>127</v>
      </c>
      <c r="C71" s="19" t="s">
        <v>9</v>
      </c>
      <c r="D71" s="20" t="s">
        <v>128</v>
      </c>
      <c r="E71" s="3"/>
    </row>
    <row r="72" spans="1:5" ht="32" customHeight="1" x14ac:dyDescent="0.2">
      <c r="A72" s="1"/>
      <c r="B72" s="18" t="s">
        <v>129</v>
      </c>
      <c r="C72" s="19" t="s">
        <v>9</v>
      </c>
      <c r="D72" s="20" t="s">
        <v>130</v>
      </c>
      <c r="E72" s="3"/>
    </row>
    <row r="73" spans="1:5" ht="32" customHeight="1" x14ac:dyDescent="0.2">
      <c r="A73" s="1"/>
      <c r="B73" s="18" t="s">
        <v>131</v>
      </c>
      <c r="C73" s="19" t="s">
        <v>9</v>
      </c>
      <c r="D73" s="20" t="s">
        <v>132</v>
      </c>
      <c r="E73" s="3"/>
    </row>
    <row r="74" spans="1:5" ht="32" customHeight="1" x14ac:dyDescent="0.2">
      <c r="A74" s="1"/>
      <c r="B74" s="18" t="s">
        <v>133</v>
      </c>
      <c r="C74" s="19" t="s">
        <v>9</v>
      </c>
      <c r="D74" s="20" t="s">
        <v>134</v>
      </c>
      <c r="E74" s="3"/>
    </row>
    <row r="75" spans="1:5" ht="32" customHeight="1" x14ac:dyDescent="0.2">
      <c r="A75" s="1"/>
      <c r="B75" s="18" t="s">
        <v>135</v>
      </c>
      <c r="C75" s="19" t="s">
        <v>9</v>
      </c>
      <c r="D75" s="20" t="s">
        <v>136</v>
      </c>
      <c r="E75" s="3"/>
    </row>
    <row r="76" spans="1:5" ht="32" customHeight="1" x14ac:dyDescent="0.2">
      <c r="A76" s="1"/>
      <c r="B76" s="18" t="s">
        <v>137</v>
      </c>
      <c r="C76" s="19" t="s">
        <v>9</v>
      </c>
      <c r="D76" s="20" t="s">
        <v>138</v>
      </c>
      <c r="E76" s="3"/>
    </row>
    <row r="77" spans="1:5" ht="32" customHeight="1" x14ac:dyDescent="0.2">
      <c r="A77" s="1"/>
      <c r="B77" s="18" t="s">
        <v>139</v>
      </c>
      <c r="C77" s="19" t="s">
        <v>9</v>
      </c>
      <c r="D77" s="20" t="s">
        <v>140</v>
      </c>
      <c r="E77" s="3"/>
    </row>
    <row r="78" spans="1:5" ht="32" customHeight="1" x14ac:dyDescent="0.2">
      <c r="A78" s="1"/>
      <c r="B78" s="18" t="s">
        <v>141</v>
      </c>
      <c r="C78" s="19" t="s">
        <v>9</v>
      </c>
      <c r="D78" s="20" t="s">
        <v>142</v>
      </c>
      <c r="E78" s="3"/>
    </row>
    <row r="79" spans="1:5" ht="32" customHeight="1" x14ac:dyDescent="0.2">
      <c r="A79" s="1"/>
      <c r="B79" s="18" t="s">
        <v>143</v>
      </c>
      <c r="C79" s="19" t="s">
        <v>9</v>
      </c>
      <c r="D79" s="20" t="s">
        <v>144</v>
      </c>
      <c r="E79" s="3"/>
    </row>
    <row r="80" spans="1:5" ht="32" customHeight="1" x14ac:dyDescent="0.2">
      <c r="A80" s="1"/>
      <c r="B80" s="18" t="s">
        <v>145</v>
      </c>
      <c r="C80" s="19" t="s">
        <v>9</v>
      </c>
      <c r="D80" s="20" t="s">
        <v>146</v>
      </c>
      <c r="E80" s="3"/>
    </row>
    <row r="81" spans="1:5" ht="32" customHeight="1" x14ac:dyDescent="0.2">
      <c r="A81" s="1"/>
      <c r="B81" s="18" t="s">
        <v>147</v>
      </c>
      <c r="C81" s="19" t="s">
        <v>9</v>
      </c>
      <c r="D81" s="20" t="s">
        <v>148</v>
      </c>
      <c r="E81" s="3"/>
    </row>
    <row r="82" spans="1:5" ht="32" customHeight="1" x14ac:dyDescent="0.2">
      <c r="A82" s="1"/>
      <c r="B82" s="18" t="s">
        <v>149</v>
      </c>
      <c r="C82" s="19" t="s">
        <v>9</v>
      </c>
      <c r="D82" s="20" t="s">
        <v>150</v>
      </c>
      <c r="E82" s="3"/>
    </row>
    <row r="83" spans="1:5" ht="32" customHeight="1" x14ac:dyDescent="0.2">
      <c r="A83" s="1"/>
      <c r="B83" s="18" t="s">
        <v>151</v>
      </c>
      <c r="C83" s="19" t="s">
        <v>9</v>
      </c>
      <c r="D83" s="20" t="s">
        <v>152</v>
      </c>
      <c r="E83" s="3"/>
    </row>
    <row r="84" spans="1:5" ht="32" customHeight="1" x14ac:dyDescent="0.2">
      <c r="A84" s="1"/>
      <c r="B84" s="18" t="s">
        <v>153</v>
      </c>
      <c r="C84" s="19" t="s">
        <v>9</v>
      </c>
      <c r="D84" s="20" t="s">
        <v>154</v>
      </c>
      <c r="E84" s="3"/>
    </row>
    <row r="85" spans="1:5" ht="32" customHeight="1" x14ac:dyDescent="0.2">
      <c r="A85" s="1"/>
      <c r="B85" s="18" t="s">
        <v>155</v>
      </c>
      <c r="C85" s="19" t="s">
        <v>9</v>
      </c>
      <c r="D85" s="20" t="s">
        <v>156</v>
      </c>
      <c r="E85" s="3"/>
    </row>
    <row r="86" spans="1:5" ht="32" customHeight="1" x14ac:dyDescent="0.2">
      <c r="A86" s="1"/>
      <c r="B86" s="18" t="s">
        <v>157</v>
      </c>
      <c r="C86" s="19" t="s">
        <v>9</v>
      </c>
      <c r="D86" s="20" t="s">
        <v>158</v>
      </c>
      <c r="E86" s="3"/>
    </row>
    <row r="87" spans="1:5" ht="32" customHeight="1" x14ac:dyDescent="0.2">
      <c r="A87" s="1"/>
      <c r="B87" s="18" t="s">
        <v>159</v>
      </c>
      <c r="C87" s="19" t="s">
        <v>160</v>
      </c>
      <c r="D87" s="20" t="s">
        <v>161</v>
      </c>
      <c r="E87" s="3"/>
    </row>
    <row r="88" spans="1:5" ht="32" customHeight="1" x14ac:dyDescent="0.2">
      <c r="A88" s="1"/>
      <c r="B88" s="18" t="s">
        <v>162</v>
      </c>
      <c r="C88" s="19" t="s">
        <v>160</v>
      </c>
      <c r="D88" s="20" t="s">
        <v>163</v>
      </c>
      <c r="E88" s="3"/>
    </row>
    <row r="89" spans="1:5" ht="32" customHeight="1" x14ac:dyDescent="0.2">
      <c r="A89" s="1"/>
      <c r="B89" s="18" t="s">
        <v>164</v>
      </c>
      <c r="C89" s="19" t="s">
        <v>160</v>
      </c>
      <c r="D89" s="20" t="s">
        <v>165</v>
      </c>
      <c r="E89" s="3"/>
    </row>
    <row r="90" spans="1:5" ht="32" customHeight="1" x14ac:dyDescent="0.2">
      <c r="A90" s="1"/>
      <c r="B90" s="18" t="s">
        <v>166</v>
      </c>
      <c r="C90" s="19" t="s">
        <v>160</v>
      </c>
      <c r="D90" s="20" t="s">
        <v>167</v>
      </c>
      <c r="E90" s="3"/>
    </row>
    <row r="91" spans="1:5" ht="32" customHeight="1" x14ac:dyDescent="0.2">
      <c r="A91" s="1"/>
      <c r="B91" s="18" t="s">
        <v>168</v>
      </c>
      <c r="C91" s="19" t="s">
        <v>160</v>
      </c>
      <c r="D91" s="20" t="s">
        <v>169</v>
      </c>
      <c r="E91" s="3"/>
    </row>
    <row r="92" spans="1:5" ht="32" customHeight="1" x14ac:dyDescent="0.2">
      <c r="A92" s="1"/>
      <c r="B92" s="18" t="s">
        <v>170</v>
      </c>
      <c r="C92" s="19" t="s">
        <v>160</v>
      </c>
      <c r="D92" s="20" t="s">
        <v>171</v>
      </c>
      <c r="E92" s="3"/>
    </row>
    <row r="93" spans="1:5" ht="32" customHeight="1" x14ac:dyDescent="0.2">
      <c r="A93" s="1"/>
      <c r="B93" s="18" t="s">
        <v>172</v>
      </c>
      <c r="C93" s="19" t="s">
        <v>160</v>
      </c>
      <c r="D93" s="20" t="s">
        <v>173</v>
      </c>
      <c r="E93" s="3"/>
    </row>
    <row r="94" spans="1:5" ht="32" customHeight="1" x14ac:dyDescent="0.2">
      <c r="A94" s="1"/>
      <c r="B94" s="18" t="s">
        <v>174</v>
      </c>
      <c r="C94" s="19" t="s">
        <v>160</v>
      </c>
      <c r="D94" s="20" t="s">
        <v>175</v>
      </c>
      <c r="E94" s="3"/>
    </row>
    <row r="95" spans="1:5" ht="32" customHeight="1" x14ac:dyDescent="0.2">
      <c r="A95" s="1"/>
      <c r="B95" s="18" t="s">
        <v>176</v>
      </c>
      <c r="C95" s="19" t="s">
        <v>160</v>
      </c>
      <c r="D95" s="20" t="s">
        <v>177</v>
      </c>
      <c r="E95" s="3"/>
    </row>
    <row r="96" spans="1:5" ht="32" customHeight="1" x14ac:dyDescent="0.2">
      <c r="A96" s="1"/>
      <c r="B96" s="18" t="s">
        <v>178</v>
      </c>
      <c r="C96" s="19" t="s">
        <v>160</v>
      </c>
      <c r="D96" s="20" t="s">
        <v>179</v>
      </c>
      <c r="E96" s="3"/>
    </row>
    <row r="97" spans="1:5" ht="32" customHeight="1" x14ac:dyDescent="0.2">
      <c r="A97" s="1"/>
      <c r="B97" s="18" t="s">
        <v>180</v>
      </c>
      <c r="C97" s="19" t="s">
        <v>160</v>
      </c>
      <c r="D97" s="20" t="s">
        <v>181</v>
      </c>
      <c r="E97" s="3"/>
    </row>
    <row r="98" spans="1:5" ht="32" customHeight="1" x14ac:dyDescent="0.2">
      <c r="A98" s="1"/>
      <c r="B98" s="18" t="s">
        <v>182</v>
      </c>
      <c r="C98" s="19" t="s">
        <v>160</v>
      </c>
      <c r="D98" s="20" t="s">
        <v>183</v>
      </c>
      <c r="E98" s="3"/>
    </row>
    <row r="99" spans="1:5" ht="32" customHeight="1" x14ac:dyDescent="0.2">
      <c r="A99" s="1"/>
      <c r="B99" s="18" t="s">
        <v>184</v>
      </c>
      <c r="C99" s="19" t="s">
        <v>160</v>
      </c>
      <c r="D99" s="21" t="s">
        <v>185</v>
      </c>
      <c r="E99" s="3"/>
    </row>
    <row r="100" spans="1:5" ht="32" customHeight="1" x14ac:dyDescent="0.2">
      <c r="A100" s="1"/>
      <c r="B100" s="18" t="s">
        <v>186</v>
      </c>
      <c r="C100" s="19" t="s">
        <v>160</v>
      </c>
      <c r="D100" s="20" t="s">
        <v>187</v>
      </c>
      <c r="E100" s="3"/>
    </row>
    <row r="101" spans="1:5" ht="32" customHeight="1" x14ac:dyDescent="0.2">
      <c r="A101" s="1"/>
      <c r="B101" s="18" t="s">
        <v>188</v>
      </c>
      <c r="C101" s="19" t="s">
        <v>160</v>
      </c>
      <c r="D101" s="20" t="s">
        <v>189</v>
      </c>
      <c r="E101" s="3"/>
    </row>
    <row r="102" spans="1:5" ht="32" customHeight="1" x14ac:dyDescent="0.2">
      <c r="A102" s="1"/>
      <c r="B102" s="18" t="s">
        <v>190</v>
      </c>
      <c r="C102" s="19" t="s">
        <v>160</v>
      </c>
      <c r="D102" s="20" t="s">
        <v>191</v>
      </c>
      <c r="E102" s="3"/>
    </row>
    <row r="103" spans="1:5" ht="32" customHeight="1" x14ac:dyDescent="0.2">
      <c r="A103" s="1"/>
      <c r="B103" s="18" t="s">
        <v>192</v>
      </c>
      <c r="C103" s="19" t="s">
        <v>160</v>
      </c>
      <c r="D103" s="20" t="s">
        <v>193</v>
      </c>
      <c r="E103" s="3"/>
    </row>
    <row r="104" spans="1:5" ht="32" customHeight="1" x14ac:dyDescent="0.2">
      <c r="A104" s="1"/>
      <c r="B104" s="18" t="s">
        <v>194</v>
      </c>
      <c r="C104" s="19" t="s">
        <v>160</v>
      </c>
      <c r="D104" s="20" t="s">
        <v>195</v>
      </c>
      <c r="E104" s="3"/>
    </row>
    <row r="105" spans="1:5" ht="32" customHeight="1" x14ac:dyDescent="0.2">
      <c r="A105" s="1"/>
      <c r="B105" s="18" t="s">
        <v>196</v>
      </c>
      <c r="C105" s="19" t="s">
        <v>160</v>
      </c>
      <c r="D105" s="20" t="s">
        <v>197</v>
      </c>
      <c r="E105" s="3"/>
    </row>
    <row r="106" spans="1:5" ht="32" customHeight="1" x14ac:dyDescent="0.2">
      <c r="A106" s="1"/>
      <c r="B106" s="18" t="s">
        <v>198</v>
      </c>
      <c r="C106" s="19" t="s">
        <v>160</v>
      </c>
      <c r="D106" s="20" t="s">
        <v>199</v>
      </c>
      <c r="E106" s="3"/>
    </row>
    <row r="107" spans="1:5" ht="32" customHeight="1" x14ac:dyDescent="0.2">
      <c r="A107" s="1"/>
      <c r="B107" s="18" t="s">
        <v>200</v>
      </c>
      <c r="C107" s="19" t="s">
        <v>160</v>
      </c>
      <c r="D107" s="20" t="s">
        <v>201</v>
      </c>
      <c r="E107" s="3"/>
    </row>
    <row r="108" spans="1:5" ht="32" customHeight="1" x14ac:dyDescent="0.2">
      <c r="A108" s="1"/>
      <c r="B108" s="18" t="s">
        <v>202</v>
      </c>
      <c r="C108" s="19" t="s">
        <v>160</v>
      </c>
      <c r="D108" s="20" t="s">
        <v>203</v>
      </c>
      <c r="E108" s="3"/>
    </row>
    <row r="109" spans="1:5" ht="32" customHeight="1" x14ac:dyDescent="0.2">
      <c r="A109" s="1"/>
      <c r="B109" s="18" t="s">
        <v>204</v>
      </c>
      <c r="C109" s="19" t="s">
        <v>160</v>
      </c>
      <c r="D109" s="20" t="s">
        <v>205</v>
      </c>
      <c r="E109" s="3"/>
    </row>
    <row r="110" spans="1:5" ht="32" customHeight="1" x14ac:dyDescent="0.2">
      <c r="A110" s="1"/>
      <c r="B110" s="18" t="s">
        <v>206</v>
      </c>
      <c r="C110" s="19" t="s">
        <v>160</v>
      </c>
      <c r="D110" s="20" t="s">
        <v>207</v>
      </c>
      <c r="E110" s="3"/>
    </row>
    <row r="111" spans="1:5" ht="32" customHeight="1" x14ac:dyDescent="0.2">
      <c r="A111" s="1"/>
      <c r="B111" s="18" t="s">
        <v>208</v>
      </c>
      <c r="C111" s="19" t="s">
        <v>160</v>
      </c>
      <c r="D111" s="20" t="s">
        <v>209</v>
      </c>
      <c r="E111" s="3"/>
    </row>
    <row r="112" spans="1:5" ht="32" customHeight="1" x14ac:dyDescent="0.2">
      <c r="A112" s="1"/>
      <c r="B112" s="18" t="s">
        <v>210</v>
      </c>
      <c r="C112" s="19" t="s">
        <v>160</v>
      </c>
      <c r="D112" s="20" t="s">
        <v>211</v>
      </c>
      <c r="E112" s="3"/>
    </row>
    <row r="113" spans="1:5" ht="32" customHeight="1" x14ac:dyDescent="0.2">
      <c r="A113" s="1"/>
      <c r="B113" s="18" t="s">
        <v>212</v>
      </c>
      <c r="C113" s="19" t="s">
        <v>160</v>
      </c>
      <c r="D113" s="20" t="s">
        <v>213</v>
      </c>
      <c r="E113" s="3"/>
    </row>
    <row r="114" spans="1:5" ht="32" customHeight="1" x14ac:dyDescent="0.2">
      <c r="A114" s="1"/>
      <c r="B114" s="18" t="s">
        <v>214</v>
      </c>
      <c r="C114" s="19" t="s">
        <v>160</v>
      </c>
      <c r="D114" s="20" t="s">
        <v>215</v>
      </c>
      <c r="E114" s="3"/>
    </row>
    <row r="115" spans="1:5" ht="32" customHeight="1" x14ac:dyDescent="0.2">
      <c r="A115" s="1"/>
      <c r="B115" s="18" t="s">
        <v>216</v>
      </c>
      <c r="C115" s="19" t="s">
        <v>160</v>
      </c>
      <c r="D115" s="20" t="s">
        <v>217</v>
      </c>
      <c r="E115" s="3"/>
    </row>
    <row r="116" spans="1:5" ht="32" customHeight="1" x14ac:dyDescent="0.2">
      <c r="A116" s="1"/>
      <c r="B116" s="18" t="s">
        <v>218</v>
      </c>
      <c r="C116" s="19" t="s">
        <v>160</v>
      </c>
      <c r="D116" s="20" t="s">
        <v>120</v>
      </c>
      <c r="E116" s="3"/>
    </row>
    <row r="117" spans="1:5" ht="32" customHeight="1" x14ac:dyDescent="0.2">
      <c r="A117" s="1"/>
      <c r="B117" s="18" t="s">
        <v>219</v>
      </c>
      <c r="C117" s="19" t="s">
        <v>160</v>
      </c>
      <c r="D117" s="20" t="s">
        <v>18</v>
      </c>
      <c r="E117" s="3"/>
    </row>
    <row r="118" spans="1:5" ht="32" customHeight="1" x14ac:dyDescent="0.2">
      <c r="A118" s="1"/>
      <c r="B118" s="18" t="s">
        <v>220</v>
      </c>
      <c r="C118" s="19" t="s">
        <v>160</v>
      </c>
      <c r="D118" s="20" t="s">
        <v>221</v>
      </c>
      <c r="E118" s="3"/>
    </row>
    <row r="119" spans="1:5" ht="32" customHeight="1" x14ac:dyDescent="0.2">
      <c r="A119" s="1"/>
      <c r="B119" s="18" t="s">
        <v>222</v>
      </c>
      <c r="C119" s="19" t="s">
        <v>160</v>
      </c>
      <c r="D119" s="20" t="s">
        <v>223</v>
      </c>
      <c r="E119" s="3"/>
    </row>
    <row r="120" spans="1:5" ht="32" customHeight="1" x14ac:dyDescent="0.2">
      <c r="A120" s="1"/>
      <c r="B120" s="18" t="s">
        <v>224</v>
      </c>
      <c r="C120" s="19" t="s">
        <v>160</v>
      </c>
      <c r="D120" s="20" t="s">
        <v>225</v>
      </c>
      <c r="E120" s="3"/>
    </row>
    <row r="121" spans="1:5" ht="32" customHeight="1" x14ac:dyDescent="0.2">
      <c r="A121" s="1"/>
      <c r="B121" s="18" t="s">
        <v>226</v>
      </c>
      <c r="C121" s="19" t="s">
        <v>160</v>
      </c>
      <c r="D121" s="20" t="s">
        <v>227</v>
      </c>
      <c r="E121" s="3"/>
    </row>
    <row r="122" spans="1:5" ht="32" customHeight="1" x14ac:dyDescent="0.2">
      <c r="A122" s="1"/>
      <c r="B122" s="18" t="s">
        <v>228</v>
      </c>
      <c r="C122" s="19" t="s">
        <v>160</v>
      </c>
      <c r="D122" s="20" t="s">
        <v>229</v>
      </c>
      <c r="E122" s="3"/>
    </row>
    <row r="123" spans="1:5" ht="32" customHeight="1" x14ac:dyDescent="0.2">
      <c r="A123" s="1"/>
      <c r="B123" s="18" t="s">
        <v>230</v>
      </c>
      <c r="C123" s="19" t="s">
        <v>160</v>
      </c>
      <c r="D123" s="20" t="s">
        <v>231</v>
      </c>
      <c r="E123" s="3"/>
    </row>
    <row r="124" spans="1:5" ht="32" customHeight="1" x14ac:dyDescent="0.2">
      <c r="A124" s="1"/>
      <c r="B124" s="18" t="s">
        <v>232</v>
      </c>
      <c r="C124" s="19" t="s">
        <v>160</v>
      </c>
      <c r="D124" s="20" t="s">
        <v>233</v>
      </c>
      <c r="E124" s="3"/>
    </row>
    <row r="125" spans="1:5" ht="32" customHeight="1" x14ac:dyDescent="0.2">
      <c r="A125" s="1"/>
      <c r="B125" s="18" t="s">
        <v>234</v>
      </c>
      <c r="C125" s="19" t="s">
        <v>160</v>
      </c>
      <c r="D125" s="20" t="s">
        <v>235</v>
      </c>
      <c r="E125" s="3"/>
    </row>
    <row r="126" spans="1:5" ht="32" customHeight="1" x14ac:dyDescent="0.2">
      <c r="A126" s="1"/>
      <c r="B126" s="18" t="s">
        <v>236</v>
      </c>
      <c r="C126" s="19" t="s">
        <v>160</v>
      </c>
      <c r="D126" s="20" t="s">
        <v>237</v>
      </c>
      <c r="E126" s="3"/>
    </row>
    <row r="127" spans="1:5" ht="32" customHeight="1" x14ac:dyDescent="0.2">
      <c r="A127" s="1"/>
      <c r="B127" s="18" t="s">
        <v>238</v>
      </c>
      <c r="C127" s="19" t="s">
        <v>160</v>
      </c>
      <c r="D127" s="21" t="s">
        <v>239</v>
      </c>
      <c r="E127" s="3"/>
    </row>
    <row r="128" spans="1:5" ht="32" customHeight="1" x14ac:dyDescent="0.2">
      <c r="A128" s="1"/>
      <c r="B128" s="18" t="s">
        <v>240</v>
      </c>
      <c r="C128" s="19" t="s">
        <v>160</v>
      </c>
      <c r="D128" s="20" t="s">
        <v>241</v>
      </c>
      <c r="E128" s="3"/>
    </row>
    <row r="129" spans="1:5" ht="32" customHeight="1" x14ac:dyDescent="0.2">
      <c r="A129" s="1"/>
      <c r="B129" s="18" t="s">
        <v>242</v>
      </c>
      <c r="C129" s="19" t="s">
        <v>160</v>
      </c>
      <c r="D129" s="20" t="s">
        <v>243</v>
      </c>
      <c r="E129" s="3"/>
    </row>
    <row r="130" spans="1:5" ht="32" customHeight="1" x14ac:dyDescent="0.2">
      <c r="A130" s="1"/>
      <c r="B130" s="18" t="s">
        <v>244</v>
      </c>
      <c r="C130" s="19" t="s">
        <v>160</v>
      </c>
      <c r="D130" s="20" t="s">
        <v>245</v>
      </c>
      <c r="E130" s="3"/>
    </row>
    <row r="131" spans="1:5" ht="32" customHeight="1" x14ac:dyDescent="0.2">
      <c r="A131" s="1"/>
      <c r="B131" s="18" t="s">
        <v>246</v>
      </c>
      <c r="C131" s="19" t="s">
        <v>160</v>
      </c>
      <c r="D131" s="20" t="s">
        <v>247</v>
      </c>
      <c r="E131" s="3"/>
    </row>
    <row r="132" spans="1:5" ht="32" customHeight="1" x14ac:dyDescent="0.2">
      <c r="A132" s="1"/>
      <c r="B132" s="18" t="s">
        <v>248</v>
      </c>
      <c r="C132" s="19" t="s">
        <v>160</v>
      </c>
      <c r="D132" s="20" t="s">
        <v>249</v>
      </c>
      <c r="E132" s="3"/>
    </row>
    <row r="133" spans="1:5" ht="32" customHeight="1" x14ac:dyDescent="0.2">
      <c r="A133" s="1"/>
      <c r="B133" s="18" t="s">
        <v>250</v>
      </c>
      <c r="C133" s="19" t="s">
        <v>160</v>
      </c>
      <c r="D133" s="20" t="s">
        <v>251</v>
      </c>
      <c r="E133" s="3"/>
    </row>
    <row r="134" spans="1:5" ht="32" customHeight="1" x14ac:dyDescent="0.2">
      <c r="A134" s="1"/>
      <c r="B134" s="18" t="s">
        <v>252</v>
      </c>
      <c r="C134" s="19" t="s">
        <v>253</v>
      </c>
      <c r="D134" s="20" t="s">
        <v>60</v>
      </c>
      <c r="E134" s="3"/>
    </row>
    <row r="135" spans="1:5" ht="32" customHeight="1" x14ac:dyDescent="0.2">
      <c r="A135" s="1"/>
      <c r="B135" s="18" t="s">
        <v>254</v>
      </c>
      <c r="C135" s="19" t="s">
        <v>253</v>
      </c>
      <c r="D135" s="20" t="s">
        <v>255</v>
      </c>
      <c r="E135" s="3"/>
    </row>
    <row r="136" spans="1:5" ht="32" customHeight="1" x14ac:dyDescent="0.2">
      <c r="A136" s="1"/>
      <c r="B136" s="18" t="s">
        <v>256</v>
      </c>
      <c r="C136" s="19" t="s">
        <v>253</v>
      </c>
      <c r="D136" s="20" t="s">
        <v>257</v>
      </c>
      <c r="E136" s="3"/>
    </row>
    <row r="137" spans="1:5" ht="32" customHeight="1" x14ac:dyDescent="0.2">
      <c r="A137" s="1"/>
      <c r="B137" s="18" t="s">
        <v>258</v>
      </c>
      <c r="C137" s="19" t="s">
        <v>253</v>
      </c>
      <c r="D137" s="20" t="s">
        <v>259</v>
      </c>
      <c r="E137" s="3"/>
    </row>
    <row r="138" spans="1:5" ht="32" customHeight="1" x14ac:dyDescent="0.2">
      <c r="A138" s="1"/>
      <c r="B138" s="18" t="s">
        <v>260</v>
      </c>
      <c r="C138" s="19" t="s">
        <v>253</v>
      </c>
      <c r="D138" s="20" t="s">
        <v>14</v>
      </c>
      <c r="E138" s="3"/>
    </row>
    <row r="139" spans="1:5" ht="32" customHeight="1" x14ac:dyDescent="0.2">
      <c r="A139" s="1"/>
      <c r="B139" s="18" t="s">
        <v>261</v>
      </c>
      <c r="C139" s="19" t="s">
        <v>253</v>
      </c>
      <c r="D139" s="20" t="s">
        <v>262</v>
      </c>
      <c r="E139" s="3"/>
    </row>
    <row r="140" spans="1:5" ht="32" customHeight="1" x14ac:dyDescent="0.2">
      <c r="A140" s="1"/>
      <c r="B140" s="18" t="s">
        <v>263</v>
      </c>
      <c r="C140" s="19" t="s">
        <v>253</v>
      </c>
      <c r="D140" s="20" t="s">
        <v>264</v>
      </c>
      <c r="E140" s="3"/>
    </row>
    <row r="141" spans="1:5" ht="32" customHeight="1" x14ac:dyDescent="0.2">
      <c r="A141" s="1"/>
      <c r="B141" s="18" t="s">
        <v>265</v>
      </c>
      <c r="C141" s="19" t="s">
        <v>253</v>
      </c>
      <c r="D141" s="20" t="s">
        <v>266</v>
      </c>
      <c r="E141" s="3"/>
    </row>
    <row r="142" spans="1:5" ht="32" customHeight="1" x14ac:dyDescent="0.2">
      <c r="A142" s="1"/>
      <c r="B142" s="18" t="s">
        <v>267</v>
      </c>
      <c r="C142" s="19" t="s">
        <v>253</v>
      </c>
      <c r="D142" s="20" t="s">
        <v>268</v>
      </c>
      <c r="E142" s="3"/>
    </row>
    <row r="143" spans="1:5" ht="32" customHeight="1" x14ac:dyDescent="0.2">
      <c r="A143" s="1"/>
      <c r="B143" s="18" t="s">
        <v>269</v>
      </c>
      <c r="C143" s="19" t="s">
        <v>253</v>
      </c>
      <c r="D143" s="20" t="s">
        <v>106</v>
      </c>
      <c r="E143" s="3"/>
    </row>
    <row r="144" spans="1:5" ht="32" customHeight="1" x14ac:dyDescent="0.2">
      <c r="A144" s="1"/>
      <c r="B144" s="18" t="s">
        <v>270</v>
      </c>
      <c r="C144" s="19" t="s">
        <v>253</v>
      </c>
      <c r="D144" s="20" t="s">
        <v>271</v>
      </c>
      <c r="E144" s="3"/>
    </row>
    <row r="145" spans="1:5" ht="32" customHeight="1" x14ac:dyDescent="0.2">
      <c r="A145" s="1"/>
      <c r="B145" s="18" t="s">
        <v>272</v>
      </c>
      <c r="C145" s="19" t="s">
        <v>253</v>
      </c>
      <c r="D145" s="20" t="s">
        <v>273</v>
      </c>
      <c r="E145" s="3"/>
    </row>
    <row r="146" spans="1:5" ht="32" customHeight="1" x14ac:dyDescent="0.2">
      <c r="A146" s="1"/>
      <c r="B146" s="18" t="s">
        <v>274</v>
      </c>
      <c r="C146" s="19" t="s">
        <v>253</v>
      </c>
      <c r="D146" s="20" t="s">
        <v>275</v>
      </c>
      <c r="E146" s="3"/>
    </row>
    <row r="147" spans="1:5" ht="32" customHeight="1" x14ac:dyDescent="0.2">
      <c r="A147" s="1"/>
      <c r="B147" s="18" t="s">
        <v>276</v>
      </c>
      <c r="C147" s="19" t="s">
        <v>253</v>
      </c>
      <c r="D147" s="20" t="s">
        <v>30</v>
      </c>
      <c r="E147" s="3"/>
    </row>
    <row r="148" spans="1:5" ht="32" customHeight="1" x14ac:dyDescent="0.2">
      <c r="A148" s="1"/>
      <c r="B148" s="18" t="s">
        <v>277</v>
      </c>
      <c r="C148" s="19" t="s">
        <v>253</v>
      </c>
      <c r="D148" s="20" t="s">
        <v>34</v>
      </c>
      <c r="E148" s="3"/>
    </row>
    <row r="149" spans="1:5" ht="32" customHeight="1" x14ac:dyDescent="0.2">
      <c r="A149" s="1"/>
      <c r="B149" s="18" t="s">
        <v>278</v>
      </c>
      <c r="C149" s="19" t="s">
        <v>253</v>
      </c>
      <c r="D149" s="20" t="s">
        <v>279</v>
      </c>
      <c r="E149" s="3"/>
    </row>
    <row r="150" spans="1:5" ht="32" customHeight="1" x14ac:dyDescent="0.2">
      <c r="A150" s="1"/>
      <c r="B150" s="18" t="s">
        <v>280</v>
      </c>
      <c r="C150" s="19" t="s">
        <v>253</v>
      </c>
      <c r="D150" s="20" t="s">
        <v>281</v>
      </c>
      <c r="E150" s="3"/>
    </row>
    <row r="151" spans="1:5" ht="32" customHeight="1" x14ac:dyDescent="0.2">
      <c r="A151" s="1"/>
      <c r="B151" s="18" t="s">
        <v>282</v>
      </c>
      <c r="C151" s="19" t="s">
        <v>253</v>
      </c>
      <c r="D151" s="20" t="s">
        <v>283</v>
      </c>
      <c r="E151" s="3"/>
    </row>
    <row r="152" spans="1:5" ht="32" customHeight="1" x14ac:dyDescent="0.2">
      <c r="A152" s="1"/>
      <c r="B152" s="18" t="s">
        <v>284</v>
      </c>
      <c r="C152" s="19" t="s">
        <v>253</v>
      </c>
      <c r="D152" s="20" t="s">
        <v>285</v>
      </c>
      <c r="E152" s="3"/>
    </row>
    <row r="153" spans="1:5" ht="32" customHeight="1" x14ac:dyDescent="0.2">
      <c r="A153" s="1"/>
      <c r="B153" s="18" t="s">
        <v>286</v>
      </c>
      <c r="C153" s="19" t="s">
        <v>253</v>
      </c>
      <c r="D153" s="20" t="s">
        <v>287</v>
      </c>
      <c r="E153" s="3"/>
    </row>
    <row r="154" spans="1:5" ht="32" customHeight="1" x14ac:dyDescent="0.2">
      <c r="A154" s="1"/>
      <c r="B154" s="18" t="s">
        <v>288</v>
      </c>
      <c r="C154" s="19" t="s">
        <v>253</v>
      </c>
      <c r="D154" s="20" t="s">
        <v>16</v>
      </c>
      <c r="E154" s="3"/>
    </row>
    <row r="155" spans="1:5" ht="32" customHeight="1" x14ac:dyDescent="0.2">
      <c r="A155" s="1"/>
      <c r="B155" s="18" t="s">
        <v>289</v>
      </c>
      <c r="C155" s="19" t="s">
        <v>253</v>
      </c>
      <c r="D155" s="20" t="s">
        <v>290</v>
      </c>
      <c r="E155" s="3"/>
    </row>
    <row r="156" spans="1:5" ht="32" customHeight="1" x14ac:dyDescent="0.2">
      <c r="A156" s="1"/>
      <c r="B156" s="18" t="s">
        <v>291</v>
      </c>
      <c r="C156" s="19" t="s">
        <v>253</v>
      </c>
      <c r="D156" s="20" t="s">
        <v>292</v>
      </c>
      <c r="E156" s="3"/>
    </row>
    <row r="157" spans="1:5" ht="32" customHeight="1" x14ac:dyDescent="0.2">
      <c r="A157" s="1"/>
      <c r="B157" s="18" t="s">
        <v>293</v>
      </c>
      <c r="C157" s="19" t="s">
        <v>253</v>
      </c>
      <c r="D157" s="20" t="s">
        <v>294</v>
      </c>
      <c r="E157" s="3"/>
    </row>
    <row r="158" spans="1:5" ht="32" customHeight="1" x14ac:dyDescent="0.2">
      <c r="A158" s="1"/>
      <c r="B158" s="18" t="s">
        <v>295</v>
      </c>
      <c r="C158" s="19" t="s">
        <v>253</v>
      </c>
      <c r="D158" s="20" t="s">
        <v>296</v>
      </c>
      <c r="E158" s="3"/>
    </row>
    <row r="159" spans="1:5" ht="32" customHeight="1" x14ac:dyDescent="0.2">
      <c r="A159" s="1"/>
      <c r="B159" s="18" t="s">
        <v>297</v>
      </c>
      <c r="C159" s="19" t="s">
        <v>253</v>
      </c>
      <c r="D159" s="20" t="s">
        <v>298</v>
      </c>
      <c r="E159" s="3"/>
    </row>
    <row r="160" spans="1:5" ht="32" customHeight="1" x14ac:dyDescent="0.2">
      <c r="A160" s="1"/>
      <c r="B160" s="18" t="s">
        <v>299</v>
      </c>
      <c r="C160" s="19" t="s">
        <v>253</v>
      </c>
      <c r="D160" s="20" t="s">
        <v>300</v>
      </c>
      <c r="E160" s="3"/>
    </row>
    <row r="161" spans="1:5" ht="32" customHeight="1" x14ac:dyDescent="0.2">
      <c r="A161" s="1"/>
      <c r="B161" s="18" t="s">
        <v>301</v>
      </c>
      <c r="C161" s="19" t="s">
        <v>253</v>
      </c>
      <c r="D161" s="20" t="s">
        <v>302</v>
      </c>
      <c r="E161" s="3"/>
    </row>
    <row r="162" spans="1:5" ht="32" customHeight="1" x14ac:dyDescent="0.2">
      <c r="A162" s="1"/>
      <c r="B162" s="18" t="s">
        <v>303</v>
      </c>
      <c r="C162" s="19" t="s">
        <v>253</v>
      </c>
      <c r="D162" s="20" t="s">
        <v>304</v>
      </c>
      <c r="E162" s="3"/>
    </row>
    <row r="163" spans="1:5" ht="32" customHeight="1" x14ac:dyDescent="0.2">
      <c r="A163" s="1"/>
      <c r="B163" s="18" t="s">
        <v>305</v>
      </c>
      <c r="C163" s="19" t="s">
        <v>253</v>
      </c>
      <c r="D163" s="20" t="s">
        <v>306</v>
      </c>
      <c r="E163" s="3"/>
    </row>
    <row r="164" spans="1:5" ht="32" customHeight="1" x14ac:dyDescent="0.2">
      <c r="A164" s="1"/>
      <c r="B164" s="18" t="s">
        <v>307</v>
      </c>
      <c r="C164" s="19" t="s">
        <v>253</v>
      </c>
      <c r="D164" s="20" t="s">
        <v>308</v>
      </c>
      <c r="E164" s="3"/>
    </row>
    <row r="165" spans="1:5" ht="32" customHeight="1" x14ac:dyDescent="0.2">
      <c r="A165" s="1"/>
      <c r="B165" s="18" t="s">
        <v>309</v>
      </c>
      <c r="C165" s="19" t="s">
        <v>310</v>
      </c>
      <c r="D165" s="20" t="s">
        <v>12</v>
      </c>
      <c r="E165" s="3"/>
    </row>
    <row r="166" spans="1:5" ht="32" customHeight="1" x14ac:dyDescent="0.2">
      <c r="A166" s="1"/>
      <c r="B166" s="18" t="s">
        <v>311</v>
      </c>
      <c r="C166" s="19" t="s">
        <v>310</v>
      </c>
      <c r="D166" s="20" t="s">
        <v>169</v>
      </c>
      <c r="E166" s="3"/>
    </row>
    <row r="167" spans="1:5" ht="32" customHeight="1" x14ac:dyDescent="0.2">
      <c r="A167" s="1"/>
      <c r="B167" s="18" t="s">
        <v>312</v>
      </c>
      <c r="C167" s="19" t="s">
        <v>310</v>
      </c>
      <c r="D167" s="20" t="s">
        <v>161</v>
      </c>
      <c r="E167" s="3"/>
    </row>
    <row r="168" spans="1:5" ht="32" customHeight="1" x14ac:dyDescent="0.2">
      <c r="A168" s="1"/>
      <c r="B168" s="18" t="s">
        <v>313</v>
      </c>
      <c r="C168" s="19" t="s">
        <v>310</v>
      </c>
      <c r="D168" s="20" t="s">
        <v>314</v>
      </c>
      <c r="E168" s="3"/>
    </row>
    <row r="169" spans="1:5" ht="32" customHeight="1" x14ac:dyDescent="0.2">
      <c r="A169" s="1"/>
      <c r="B169" s="18" t="s">
        <v>315</v>
      </c>
      <c r="C169" s="19" t="s">
        <v>310</v>
      </c>
      <c r="D169" s="20" t="s">
        <v>316</v>
      </c>
      <c r="E169" s="3"/>
    </row>
    <row r="170" spans="1:5" ht="32" customHeight="1" x14ac:dyDescent="0.2">
      <c r="A170" s="1"/>
      <c r="B170" s="18" t="s">
        <v>317</v>
      </c>
      <c r="C170" s="19" t="s">
        <v>310</v>
      </c>
      <c r="D170" s="20" t="s">
        <v>60</v>
      </c>
      <c r="E170" s="3"/>
    </row>
    <row r="171" spans="1:5" ht="32" customHeight="1" x14ac:dyDescent="0.2">
      <c r="A171" s="1"/>
      <c r="B171" s="18" t="s">
        <v>318</v>
      </c>
      <c r="C171" s="19" t="s">
        <v>310</v>
      </c>
      <c r="D171" s="20" t="s">
        <v>207</v>
      </c>
      <c r="E171" s="3"/>
    </row>
    <row r="172" spans="1:5" ht="32" customHeight="1" x14ac:dyDescent="0.2">
      <c r="A172" s="1"/>
      <c r="B172" s="18" t="s">
        <v>319</v>
      </c>
      <c r="C172" s="19" t="s">
        <v>310</v>
      </c>
      <c r="D172" s="20" t="s">
        <v>320</v>
      </c>
      <c r="E172" s="3"/>
    </row>
    <row r="173" spans="1:5" ht="32" customHeight="1" x14ac:dyDescent="0.2">
      <c r="A173" s="1"/>
      <c r="B173" s="18" t="s">
        <v>321</v>
      </c>
      <c r="C173" s="19" t="s">
        <v>310</v>
      </c>
      <c r="D173" s="20" t="s">
        <v>163</v>
      </c>
      <c r="E173" s="3"/>
    </row>
    <row r="174" spans="1:5" ht="32" customHeight="1" x14ac:dyDescent="0.2">
      <c r="A174" s="1"/>
      <c r="B174" s="18" t="s">
        <v>322</v>
      </c>
      <c r="C174" s="19" t="s">
        <v>310</v>
      </c>
      <c r="D174" s="20" t="s">
        <v>323</v>
      </c>
      <c r="E174" s="3"/>
    </row>
    <row r="175" spans="1:5" ht="32" customHeight="1" x14ac:dyDescent="0.2">
      <c r="A175" s="1"/>
      <c r="B175" s="18" t="s">
        <v>324</v>
      </c>
      <c r="C175" s="19" t="s">
        <v>310</v>
      </c>
      <c r="D175" s="20" t="s">
        <v>203</v>
      </c>
      <c r="E175" s="3"/>
    </row>
    <row r="176" spans="1:5" ht="32" customHeight="1" x14ac:dyDescent="0.2">
      <c r="A176" s="1"/>
      <c r="B176" s="18" t="s">
        <v>325</v>
      </c>
      <c r="C176" s="19" t="s">
        <v>310</v>
      </c>
      <c r="D176" s="20" t="s">
        <v>257</v>
      </c>
      <c r="E176" s="3"/>
    </row>
    <row r="177" spans="1:5" ht="32" customHeight="1" x14ac:dyDescent="0.2">
      <c r="A177" s="1"/>
      <c r="B177" s="18" t="s">
        <v>326</v>
      </c>
      <c r="C177" s="19" t="s">
        <v>310</v>
      </c>
      <c r="D177" s="20" t="s">
        <v>197</v>
      </c>
      <c r="E177" s="3"/>
    </row>
    <row r="178" spans="1:5" ht="32" customHeight="1" x14ac:dyDescent="0.2">
      <c r="A178" s="1"/>
      <c r="B178" s="18" t="s">
        <v>327</v>
      </c>
      <c r="C178" s="19" t="s">
        <v>310</v>
      </c>
      <c r="D178" s="20" t="s">
        <v>82</v>
      </c>
      <c r="E178" s="3"/>
    </row>
    <row r="179" spans="1:5" ht="32" customHeight="1" x14ac:dyDescent="0.2">
      <c r="A179" s="1"/>
      <c r="B179" s="18" t="s">
        <v>328</v>
      </c>
      <c r="C179" s="19" t="s">
        <v>310</v>
      </c>
      <c r="D179" s="20" t="s">
        <v>221</v>
      </c>
      <c r="E179" s="3"/>
    </row>
    <row r="180" spans="1:5" ht="32" customHeight="1" x14ac:dyDescent="0.2">
      <c r="A180" s="1"/>
      <c r="B180" s="18" t="s">
        <v>329</v>
      </c>
      <c r="C180" s="19" t="s">
        <v>310</v>
      </c>
      <c r="D180" s="20" t="s">
        <v>171</v>
      </c>
      <c r="E180" s="3"/>
    </row>
    <row r="181" spans="1:5" ht="32" customHeight="1" x14ac:dyDescent="0.2">
      <c r="A181" s="1"/>
      <c r="B181" s="18" t="s">
        <v>330</v>
      </c>
      <c r="C181" s="19" t="s">
        <v>310</v>
      </c>
      <c r="D181" s="20" t="s">
        <v>98</v>
      </c>
      <c r="E181" s="3"/>
    </row>
    <row r="182" spans="1:5" ht="32" customHeight="1" x14ac:dyDescent="0.2">
      <c r="A182" s="1"/>
      <c r="B182" s="18" t="s">
        <v>331</v>
      </c>
      <c r="C182" s="19" t="s">
        <v>310</v>
      </c>
      <c r="D182" s="20" t="s">
        <v>64</v>
      </c>
      <c r="E182" s="3"/>
    </row>
    <row r="183" spans="1:5" ht="32" customHeight="1" x14ac:dyDescent="0.2">
      <c r="A183" s="1"/>
      <c r="B183" s="18" t="s">
        <v>332</v>
      </c>
      <c r="C183" s="19" t="s">
        <v>310</v>
      </c>
      <c r="D183" s="20" t="s">
        <v>68</v>
      </c>
      <c r="E183" s="3"/>
    </row>
    <row r="184" spans="1:5" ht="32" customHeight="1" x14ac:dyDescent="0.2">
      <c r="A184" s="1"/>
      <c r="B184" s="18" t="s">
        <v>333</v>
      </c>
      <c r="C184" s="19" t="s">
        <v>310</v>
      </c>
      <c r="D184" s="20" t="s">
        <v>334</v>
      </c>
      <c r="E184" s="3"/>
    </row>
    <row r="185" spans="1:5" ht="32" customHeight="1" x14ac:dyDescent="0.2">
      <c r="A185" s="1"/>
      <c r="B185" s="18" t="s">
        <v>335</v>
      </c>
      <c r="C185" s="19" t="s">
        <v>310</v>
      </c>
      <c r="D185" s="20" t="s">
        <v>336</v>
      </c>
      <c r="E185" s="3"/>
    </row>
    <row r="186" spans="1:5" ht="32" customHeight="1" x14ac:dyDescent="0.2">
      <c r="A186" s="1"/>
      <c r="B186" s="18" t="s">
        <v>337</v>
      </c>
      <c r="C186" s="19" t="s">
        <v>310</v>
      </c>
      <c r="D186" s="20" t="s">
        <v>84</v>
      </c>
      <c r="E186" s="3"/>
    </row>
    <row r="187" spans="1:5" ht="32" customHeight="1" x14ac:dyDescent="0.2">
      <c r="A187" s="1"/>
      <c r="B187" s="18" t="s">
        <v>338</v>
      </c>
      <c r="C187" s="19" t="s">
        <v>310</v>
      </c>
      <c r="D187" s="20" t="s">
        <v>36</v>
      </c>
      <c r="E187" s="3"/>
    </row>
    <row r="188" spans="1:5" ht="32" customHeight="1" x14ac:dyDescent="0.2">
      <c r="A188" s="1"/>
      <c r="B188" s="18" t="s">
        <v>339</v>
      </c>
      <c r="C188" s="19" t="s">
        <v>310</v>
      </c>
      <c r="D188" s="20" t="s">
        <v>340</v>
      </c>
      <c r="E188" s="3"/>
    </row>
    <row r="189" spans="1:5" ht="32" customHeight="1" x14ac:dyDescent="0.2">
      <c r="A189" s="1"/>
      <c r="B189" s="18" t="s">
        <v>341</v>
      </c>
      <c r="C189" s="19" t="s">
        <v>310</v>
      </c>
      <c r="D189" s="20" t="s">
        <v>342</v>
      </c>
      <c r="E189" s="3"/>
    </row>
    <row r="190" spans="1:5" ht="32" customHeight="1" x14ac:dyDescent="0.2">
      <c r="A190" s="1"/>
      <c r="B190" s="18" t="s">
        <v>343</v>
      </c>
      <c r="C190" s="19" t="s">
        <v>310</v>
      </c>
      <c r="D190" s="20" t="s">
        <v>344</v>
      </c>
      <c r="E190" s="3"/>
    </row>
    <row r="191" spans="1:5" ht="32" customHeight="1" x14ac:dyDescent="0.2">
      <c r="A191" s="1"/>
      <c r="B191" s="18" t="s">
        <v>345</v>
      </c>
      <c r="C191" s="19" t="s">
        <v>310</v>
      </c>
      <c r="D191" s="20" t="s">
        <v>346</v>
      </c>
      <c r="E191" s="3"/>
    </row>
    <row r="192" spans="1:5" ht="32" customHeight="1" x14ac:dyDescent="0.2">
      <c r="A192" s="1"/>
      <c r="B192" s="18" t="s">
        <v>347</v>
      </c>
      <c r="C192" s="19" t="s">
        <v>310</v>
      </c>
      <c r="D192" s="20" t="s">
        <v>62</v>
      </c>
      <c r="E192" s="3"/>
    </row>
    <row r="193" spans="1:5" ht="32" customHeight="1" x14ac:dyDescent="0.2">
      <c r="A193" s="1"/>
      <c r="B193" s="18" t="s">
        <v>348</v>
      </c>
      <c r="C193" s="19" t="s">
        <v>310</v>
      </c>
      <c r="D193" s="20" t="s">
        <v>349</v>
      </c>
      <c r="E193" s="3"/>
    </row>
    <row r="194" spans="1:5" ht="32" customHeight="1" x14ac:dyDescent="0.2">
      <c r="A194" s="1"/>
      <c r="B194" s="18" t="s">
        <v>350</v>
      </c>
      <c r="C194" s="19" t="s">
        <v>310</v>
      </c>
      <c r="D194" s="20" t="s">
        <v>14</v>
      </c>
      <c r="E194" s="3"/>
    </row>
    <row r="195" spans="1:5" ht="32" customHeight="1" x14ac:dyDescent="0.2">
      <c r="A195" s="1"/>
      <c r="B195" s="18" t="s">
        <v>351</v>
      </c>
      <c r="C195" s="19" t="s">
        <v>310</v>
      </c>
      <c r="D195" s="20" t="s">
        <v>52</v>
      </c>
      <c r="E195" s="3"/>
    </row>
    <row r="196" spans="1:5" ht="32" customHeight="1" x14ac:dyDescent="0.2">
      <c r="A196" s="1"/>
      <c r="B196" s="18" t="s">
        <v>352</v>
      </c>
      <c r="C196" s="19" t="s">
        <v>310</v>
      </c>
      <c r="D196" s="20" t="s">
        <v>353</v>
      </c>
      <c r="E196" s="3"/>
    </row>
    <row r="197" spans="1:5" ht="32" customHeight="1" x14ac:dyDescent="0.2">
      <c r="A197" s="1"/>
      <c r="B197" s="18" t="s">
        <v>354</v>
      </c>
      <c r="C197" s="19" t="s">
        <v>310</v>
      </c>
      <c r="D197" s="20" t="s">
        <v>355</v>
      </c>
      <c r="E197" s="3"/>
    </row>
    <row r="198" spans="1:5" ht="32" customHeight="1" x14ac:dyDescent="0.2">
      <c r="A198" s="1"/>
      <c r="B198" s="18" t="s">
        <v>356</v>
      </c>
      <c r="C198" s="19" t="s">
        <v>310</v>
      </c>
      <c r="D198" s="20" t="s">
        <v>357</v>
      </c>
      <c r="E198" s="3"/>
    </row>
    <row r="199" spans="1:5" ht="32" customHeight="1" x14ac:dyDescent="0.2">
      <c r="A199" s="1"/>
      <c r="B199" s="18" t="s">
        <v>358</v>
      </c>
      <c r="C199" s="19" t="s">
        <v>310</v>
      </c>
      <c r="D199" s="20" t="s">
        <v>22</v>
      </c>
      <c r="E199" s="3"/>
    </row>
    <row r="200" spans="1:5" ht="32" customHeight="1" x14ac:dyDescent="0.2">
      <c r="A200" s="1"/>
      <c r="B200" s="18" t="s">
        <v>359</v>
      </c>
      <c r="C200" s="19" t="s">
        <v>310</v>
      </c>
      <c r="D200" s="20" t="s">
        <v>360</v>
      </c>
      <c r="E200" s="3"/>
    </row>
    <row r="201" spans="1:5" ht="32" customHeight="1" x14ac:dyDescent="0.2">
      <c r="A201" s="1"/>
      <c r="B201" s="18" t="s">
        <v>361</v>
      </c>
      <c r="C201" s="19" t="s">
        <v>310</v>
      </c>
      <c r="D201" s="20" t="s">
        <v>362</v>
      </c>
      <c r="E201" s="3"/>
    </row>
    <row r="202" spans="1:5" ht="32" customHeight="1" x14ac:dyDescent="0.2">
      <c r="A202" s="1"/>
      <c r="B202" s="18" t="s">
        <v>363</v>
      </c>
      <c r="C202" s="19" t="s">
        <v>310</v>
      </c>
      <c r="D202" s="20" t="s">
        <v>120</v>
      </c>
      <c r="E202" s="3"/>
    </row>
    <row r="203" spans="1:5" ht="32" customHeight="1" x14ac:dyDescent="0.2">
      <c r="A203" s="1"/>
      <c r="B203" s="18" t="s">
        <v>364</v>
      </c>
      <c r="C203" s="19" t="s">
        <v>310</v>
      </c>
      <c r="D203" s="20" t="s">
        <v>365</v>
      </c>
      <c r="E203" s="3"/>
    </row>
    <row r="204" spans="1:5" ht="32" customHeight="1" x14ac:dyDescent="0.2">
      <c r="A204" s="1"/>
      <c r="B204" s="18" t="s">
        <v>366</v>
      </c>
      <c r="C204" s="19" t="s">
        <v>310</v>
      </c>
      <c r="D204" s="20" t="s">
        <v>367</v>
      </c>
      <c r="E204" s="3"/>
    </row>
    <row r="205" spans="1:5" ht="32" customHeight="1" x14ac:dyDescent="0.2">
      <c r="A205" s="1"/>
      <c r="B205" s="18" t="s">
        <v>368</v>
      </c>
      <c r="C205" s="19" t="s">
        <v>310</v>
      </c>
      <c r="D205" s="20" t="s">
        <v>369</v>
      </c>
      <c r="E205" s="3"/>
    </row>
    <row r="206" spans="1:5" ht="32" customHeight="1" x14ac:dyDescent="0.2">
      <c r="A206" s="1"/>
      <c r="B206" s="18" t="s">
        <v>370</v>
      </c>
      <c r="C206" s="19" t="s">
        <v>310</v>
      </c>
      <c r="D206" s="20" t="s">
        <v>371</v>
      </c>
      <c r="E206" s="3"/>
    </row>
    <row r="207" spans="1:5" ht="32" customHeight="1" x14ac:dyDescent="0.2">
      <c r="A207" s="1"/>
      <c r="B207" s="18" t="s">
        <v>372</v>
      </c>
      <c r="C207" s="19" t="s">
        <v>310</v>
      </c>
      <c r="D207" s="20" t="s">
        <v>142</v>
      </c>
      <c r="E207" s="3"/>
    </row>
    <row r="208" spans="1:5" ht="32" customHeight="1" x14ac:dyDescent="0.2">
      <c r="A208" s="1"/>
      <c r="B208" s="18" t="s">
        <v>373</v>
      </c>
      <c r="C208" s="19" t="s">
        <v>310</v>
      </c>
      <c r="D208" s="20" t="s">
        <v>44</v>
      </c>
      <c r="E208" s="3"/>
    </row>
    <row r="209" spans="1:5" ht="32" customHeight="1" x14ac:dyDescent="0.2">
      <c r="A209" s="1"/>
      <c r="B209" s="18" t="s">
        <v>374</v>
      </c>
      <c r="C209" s="19" t="s">
        <v>310</v>
      </c>
      <c r="D209" s="20" t="s">
        <v>375</v>
      </c>
      <c r="E209" s="3"/>
    </row>
    <row r="210" spans="1:5" ht="32" customHeight="1" x14ac:dyDescent="0.2">
      <c r="A210" s="1"/>
      <c r="B210" s="18" t="s">
        <v>376</v>
      </c>
      <c r="C210" s="19" t="s">
        <v>310</v>
      </c>
      <c r="D210" s="20" t="s">
        <v>377</v>
      </c>
      <c r="E210" s="3"/>
    </row>
    <row r="211" spans="1:5" ht="32" customHeight="1" x14ac:dyDescent="0.2">
      <c r="A211" s="1"/>
      <c r="B211" s="18" t="s">
        <v>378</v>
      </c>
      <c r="C211" s="19" t="s">
        <v>310</v>
      </c>
      <c r="D211" s="20" t="s">
        <v>175</v>
      </c>
      <c r="E211" s="3"/>
    </row>
    <row r="212" spans="1:5" ht="32" customHeight="1" x14ac:dyDescent="0.2">
      <c r="A212" s="1"/>
      <c r="B212" s="18" t="s">
        <v>379</v>
      </c>
      <c r="C212" s="19" t="s">
        <v>310</v>
      </c>
      <c r="D212" s="20" t="s">
        <v>132</v>
      </c>
      <c r="E212" s="3"/>
    </row>
    <row r="213" spans="1:5" ht="32" customHeight="1" x14ac:dyDescent="0.2">
      <c r="A213" s="1"/>
      <c r="B213" s="18" t="s">
        <v>380</v>
      </c>
      <c r="C213" s="19" t="s">
        <v>310</v>
      </c>
      <c r="D213" s="20" t="s">
        <v>279</v>
      </c>
      <c r="E213" s="3"/>
    </row>
    <row r="214" spans="1:5" ht="32" customHeight="1" x14ac:dyDescent="0.2">
      <c r="A214" s="1"/>
      <c r="B214" s="18" t="s">
        <v>381</v>
      </c>
      <c r="C214" s="19" t="s">
        <v>310</v>
      </c>
      <c r="D214" s="20" t="s">
        <v>173</v>
      </c>
      <c r="E214" s="3"/>
    </row>
    <row r="215" spans="1:5" ht="32" customHeight="1" x14ac:dyDescent="0.2">
      <c r="A215" s="1"/>
      <c r="B215" s="18" t="s">
        <v>382</v>
      </c>
      <c r="C215" s="19" t="s">
        <v>310</v>
      </c>
      <c r="D215" s="20" t="s">
        <v>383</v>
      </c>
      <c r="E215" s="3"/>
    </row>
    <row r="216" spans="1:5" ht="32" customHeight="1" x14ac:dyDescent="0.2">
      <c r="A216" s="1"/>
      <c r="B216" s="18" t="s">
        <v>384</v>
      </c>
      <c r="C216" s="19" t="s">
        <v>310</v>
      </c>
      <c r="D216" s="20" t="s">
        <v>110</v>
      </c>
      <c r="E216" s="3"/>
    </row>
    <row r="217" spans="1:5" ht="32" customHeight="1" x14ac:dyDescent="0.2">
      <c r="A217" s="1"/>
      <c r="B217" s="18" t="s">
        <v>385</v>
      </c>
      <c r="C217" s="19" t="s">
        <v>310</v>
      </c>
      <c r="D217" s="20" t="s">
        <v>386</v>
      </c>
      <c r="E217" s="3"/>
    </row>
    <row r="218" spans="1:5" ht="32" customHeight="1" x14ac:dyDescent="0.2">
      <c r="A218" s="1"/>
      <c r="B218" s="18" t="s">
        <v>387</v>
      </c>
      <c r="C218" s="19" t="s">
        <v>310</v>
      </c>
      <c r="D218" s="20" t="s">
        <v>388</v>
      </c>
      <c r="E218" s="3"/>
    </row>
    <row r="219" spans="1:5" ht="32" customHeight="1" x14ac:dyDescent="0.2">
      <c r="A219" s="1"/>
      <c r="B219" s="18" t="s">
        <v>389</v>
      </c>
      <c r="C219" s="19" t="s">
        <v>310</v>
      </c>
      <c r="D219" s="20" t="s">
        <v>112</v>
      </c>
      <c r="E219" s="3"/>
    </row>
    <row r="220" spans="1:5" ht="32" customHeight="1" x14ac:dyDescent="0.2">
      <c r="A220" s="1"/>
      <c r="B220" s="18" t="s">
        <v>390</v>
      </c>
      <c r="C220" s="19" t="s">
        <v>310</v>
      </c>
      <c r="D220" s="20" t="s">
        <v>391</v>
      </c>
      <c r="E220" s="3"/>
    </row>
    <row r="221" spans="1:5" ht="32" customHeight="1" x14ac:dyDescent="0.2">
      <c r="A221" s="1"/>
      <c r="B221" s="18" t="s">
        <v>392</v>
      </c>
      <c r="C221" s="19" t="s">
        <v>310</v>
      </c>
      <c r="D221" s="20" t="s">
        <v>393</v>
      </c>
      <c r="E221" s="3"/>
    </row>
    <row r="222" spans="1:5" ht="32" customHeight="1" x14ac:dyDescent="0.2">
      <c r="A222" s="1"/>
      <c r="B222" s="18" t="s">
        <v>394</v>
      </c>
      <c r="C222" s="19" t="s">
        <v>310</v>
      </c>
      <c r="D222" s="20" t="s">
        <v>34</v>
      </c>
      <c r="E222" s="3"/>
    </row>
    <row r="223" spans="1:5" ht="32" customHeight="1" x14ac:dyDescent="0.2">
      <c r="A223" s="1"/>
      <c r="B223" s="18" t="s">
        <v>395</v>
      </c>
      <c r="C223" s="19" t="s">
        <v>310</v>
      </c>
      <c r="D223" s="20" t="s">
        <v>396</v>
      </c>
      <c r="E223" s="3"/>
    </row>
    <row r="224" spans="1:5" ht="32" customHeight="1" x14ac:dyDescent="0.2">
      <c r="A224" s="1"/>
      <c r="B224" s="18" t="s">
        <v>397</v>
      </c>
      <c r="C224" s="19" t="s">
        <v>310</v>
      </c>
      <c r="D224" s="20" t="s">
        <v>106</v>
      </c>
      <c r="E224" s="3"/>
    </row>
    <row r="225" spans="1:5" ht="32" customHeight="1" x14ac:dyDescent="0.2">
      <c r="A225" s="1"/>
      <c r="B225" s="18" t="s">
        <v>398</v>
      </c>
      <c r="C225" s="19" t="s">
        <v>310</v>
      </c>
      <c r="D225" s="20" t="s">
        <v>399</v>
      </c>
      <c r="E225" s="3"/>
    </row>
    <row r="226" spans="1:5" ht="32" customHeight="1" x14ac:dyDescent="0.2">
      <c r="A226" s="1"/>
      <c r="B226" s="18" t="s">
        <v>400</v>
      </c>
      <c r="C226" s="19" t="s">
        <v>310</v>
      </c>
      <c r="D226" s="20" t="s">
        <v>401</v>
      </c>
      <c r="E226" s="3"/>
    </row>
    <row r="227" spans="1:5" ht="32" customHeight="1" x14ac:dyDescent="0.2">
      <c r="A227" s="1"/>
      <c r="B227" s="18" t="s">
        <v>402</v>
      </c>
      <c r="C227" s="19" t="s">
        <v>310</v>
      </c>
      <c r="D227" s="20" t="s">
        <v>290</v>
      </c>
      <c r="E227" s="3"/>
    </row>
    <row r="228" spans="1:5" ht="32" customHeight="1" x14ac:dyDescent="0.2">
      <c r="A228" s="1"/>
      <c r="B228" s="18" t="s">
        <v>403</v>
      </c>
      <c r="C228" s="19" t="s">
        <v>310</v>
      </c>
      <c r="D228" s="20" t="s">
        <v>404</v>
      </c>
      <c r="E228" s="3"/>
    </row>
    <row r="229" spans="1:5" ht="32" customHeight="1" x14ac:dyDescent="0.2">
      <c r="A229" s="1"/>
      <c r="B229" s="18" t="s">
        <v>405</v>
      </c>
      <c r="C229" s="19" t="s">
        <v>310</v>
      </c>
      <c r="D229" s="20" t="s">
        <v>406</v>
      </c>
      <c r="E229" s="3"/>
    </row>
    <row r="230" spans="1:5" ht="32" customHeight="1" x14ac:dyDescent="0.2">
      <c r="A230" s="1"/>
      <c r="B230" s="18" t="s">
        <v>407</v>
      </c>
      <c r="C230" s="19" t="s">
        <v>310</v>
      </c>
      <c r="D230" s="20" t="s">
        <v>408</v>
      </c>
      <c r="E230" s="3"/>
    </row>
    <row r="231" spans="1:5" ht="32" customHeight="1" x14ac:dyDescent="0.2">
      <c r="A231" s="1"/>
      <c r="B231" s="18" t="s">
        <v>409</v>
      </c>
      <c r="C231" s="19" t="s">
        <v>310</v>
      </c>
      <c r="D231" s="20" t="s">
        <v>410</v>
      </c>
      <c r="E231" s="3"/>
    </row>
    <row r="232" spans="1:5" ht="32" customHeight="1" x14ac:dyDescent="0.2">
      <c r="A232" s="1"/>
      <c r="B232" s="18" t="s">
        <v>411</v>
      </c>
      <c r="C232" s="19" t="s">
        <v>310</v>
      </c>
      <c r="D232" s="20" t="s">
        <v>412</v>
      </c>
      <c r="E232" s="3"/>
    </row>
    <row r="233" spans="1:5" ht="32" customHeight="1" x14ac:dyDescent="0.2">
      <c r="A233" s="1"/>
      <c r="B233" s="18" t="s">
        <v>413</v>
      </c>
      <c r="C233" s="19" t="s">
        <v>310</v>
      </c>
      <c r="D233" s="20" t="s">
        <v>414</v>
      </c>
      <c r="E233" s="3"/>
    </row>
    <row r="234" spans="1:5" ht="32" customHeight="1" x14ac:dyDescent="0.2">
      <c r="A234" s="1"/>
      <c r="B234" s="18" t="s">
        <v>415</v>
      </c>
      <c r="C234" s="19" t="s">
        <v>310</v>
      </c>
      <c r="D234" s="20" t="s">
        <v>156</v>
      </c>
      <c r="E234" s="3"/>
    </row>
    <row r="235" spans="1:5" ht="32" customHeight="1" x14ac:dyDescent="0.2">
      <c r="A235" s="1"/>
      <c r="B235" s="18" t="s">
        <v>416</v>
      </c>
      <c r="C235" s="19" t="s">
        <v>310</v>
      </c>
      <c r="D235" s="20" t="s">
        <v>417</v>
      </c>
      <c r="E235" s="3"/>
    </row>
    <row r="236" spans="1:5" ht="32" customHeight="1" x14ac:dyDescent="0.2">
      <c r="A236" s="1"/>
      <c r="B236" s="18" t="s">
        <v>418</v>
      </c>
      <c r="C236" s="19" t="s">
        <v>310</v>
      </c>
      <c r="D236" s="20" t="s">
        <v>292</v>
      </c>
      <c r="E236" s="3"/>
    </row>
    <row r="237" spans="1:5" ht="32" customHeight="1" x14ac:dyDescent="0.2">
      <c r="A237" s="1"/>
      <c r="B237" s="18" t="s">
        <v>419</v>
      </c>
      <c r="C237" s="19" t="s">
        <v>310</v>
      </c>
      <c r="D237" s="20" t="s">
        <v>32</v>
      </c>
      <c r="E237" s="3"/>
    </row>
    <row r="238" spans="1:5" ht="32" customHeight="1" x14ac:dyDescent="0.2">
      <c r="A238" s="1"/>
      <c r="B238" s="18" t="s">
        <v>420</v>
      </c>
      <c r="C238" s="19" t="s">
        <v>310</v>
      </c>
      <c r="D238" s="20" t="s">
        <v>50</v>
      </c>
      <c r="E238" s="3"/>
    </row>
    <row r="239" spans="1:5" ht="32" customHeight="1" x14ac:dyDescent="0.2">
      <c r="A239" s="1"/>
      <c r="B239" s="18" t="s">
        <v>421</v>
      </c>
      <c r="C239" s="19" t="s">
        <v>310</v>
      </c>
      <c r="D239" s="20" t="s">
        <v>275</v>
      </c>
      <c r="E239" s="3"/>
    </row>
    <row r="240" spans="1:5" ht="32" customHeight="1" x14ac:dyDescent="0.2">
      <c r="A240" s="1"/>
      <c r="B240" s="18" t="s">
        <v>422</v>
      </c>
      <c r="C240" s="19" t="s">
        <v>310</v>
      </c>
      <c r="D240" s="20" t="s">
        <v>423</v>
      </c>
      <c r="E240" s="3"/>
    </row>
    <row r="241" spans="1:5" ht="32" customHeight="1" x14ac:dyDescent="0.2">
      <c r="A241" s="1"/>
      <c r="B241" s="18" t="s">
        <v>424</v>
      </c>
      <c r="C241" s="19" t="s">
        <v>310</v>
      </c>
      <c r="D241" s="20" t="s">
        <v>425</v>
      </c>
      <c r="E241" s="3"/>
    </row>
    <row r="242" spans="1:5" ht="32" customHeight="1" x14ac:dyDescent="0.2">
      <c r="A242" s="1"/>
      <c r="B242" s="18" t="s">
        <v>426</v>
      </c>
      <c r="C242" s="19" t="s">
        <v>310</v>
      </c>
      <c r="D242" s="20" t="s">
        <v>56</v>
      </c>
      <c r="E242" s="3"/>
    </row>
    <row r="243" spans="1:5" ht="32" customHeight="1" x14ac:dyDescent="0.2">
      <c r="A243" s="1"/>
      <c r="B243" s="18" t="s">
        <v>427</v>
      </c>
      <c r="C243" s="19" t="s">
        <v>310</v>
      </c>
      <c r="D243" s="20" t="s">
        <v>40</v>
      </c>
      <c r="E243" s="3"/>
    </row>
    <row r="244" spans="1:5" ht="32" customHeight="1" x14ac:dyDescent="0.2">
      <c r="A244" s="1"/>
      <c r="B244" s="18" t="s">
        <v>428</v>
      </c>
      <c r="C244" s="19" t="s">
        <v>310</v>
      </c>
      <c r="D244" s="20" t="s">
        <v>429</v>
      </c>
      <c r="E244" s="3"/>
    </row>
    <row r="245" spans="1:5" ht="32" customHeight="1" x14ac:dyDescent="0.2">
      <c r="A245" s="1"/>
      <c r="B245" s="18" t="s">
        <v>430</v>
      </c>
      <c r="C245" s="19" t="s">
        <v>310</v>
      </c>
      <c r="D245" s="20" t="s">
        <v>225</v>
      </c>
      <c r="E245" s="3"/>
    </row>
    <row r="246" spans="1:5" ht="32" customHeight="1" x14ac:dyDescent="0.2">
      <c r="A246" s="1"/>
      <c r="B246" s="18" t="s">
        <v>431</v>
      </c>
      <c r="C246" s="19" t="s">
        <v>310</v>
      </c>
      <c r="D246" s="20" t="s">
        <v>432</v>
      </c>
      <c r="E246" s="3"/>
    </row>
    <row r="247" spans="1:5" ht="32" customHeight="1" x14ac:dyDescent="0.2">
      <c r="A247" s="1"/>
      <c r="B247" s="18" t="s">
        <v>433</v>
      </c>
      <c r="C247" s="19" t="s">
        <v>310</v>
      </c>
      <c r="D247" s="20" t="s">
        <v>434</v>
      </c>
      <c r="E247" s="3"/>
    </row>
    <row r="248" spans="1:5" ht="32" customHeight="1" x14ac:dyDescent="0.2">
      <c r="A248" s="1"/>
      <c r="B248" s="18" t="s">
        <v>435</v>
      </c>
      <c r="C248" s="19" t="s">
        <v>310</v>
      </c>
      <c r="D248" s="20" t="s">
        <v>436</v>
      </c>
      <c r="E248" s="3"/>
    </row>
    <row r="249" spans="1:5" ht="32" customHeight="1" x14ac:dyDescent="0.2">
      <c r="A249" s="1"/>
      <c r="B249" s="18" t="s">
        <v>437</v>
      </c>
      <c r="C249" s="19" t="s">
        <v>310</v>
      </c>
      <c r="D249" s="20" t="s">
        <v>114</v>
      </c>
      <c r="E249" s="3"/>
    </row>
    <row r="250" spans="1:5" ht="32" customHeight="1" x14ac:dyDescent="0.2">
      <c r="A250" s="1"/>
      <c r="B250" s="18" t="s">
        <v>438</v>
      </c>
      <c r="C250" s="19" t="s">
        <v>310</v>
      </c>
      <c r="D250" s="20" t="s">
        <v>439</v>
      </c>
      <c r="E250" s="3"/>
    </row>
    <row r="251" spans="1:5" ht="32" customHeight="1" x14ac:dyDescent="0.2">
      <c r="A251" s="1"/>
      <c r="B251" s="18" t="s">
        <v>440</v>
      </c>
      <c r="C251" s="19" t="s">
        <v>310</v>
      </c>
      <c r="D251" s="20" t="s">
        <v>179</v>
      </c>
      <c r="E251" s="3"/>
    </row>
    <row r="252" spans="1:5" ht="32" customHeight="1" x14ac:dyDescent="0.2">
      <c r="A252" s="1"/>
      <c r="B252" s="18" t="s">
        <v>441</v>
      </c>
      <c r="C252" s="19" t="s">
        <v>310</v>
      </c>
      <c r="D252" s="20" t="s">
        <v>442</v>
      </c>
      <c r="E252" s="3"/>
    </row>
    <row r="253" spans="1:5" ht="32" customHeight="1" x14ac:dyDescent="0.2">
      <c r="A253" s="1"/>
      <c r="B253" s="18" t="s">
        <v>443</v>
      </c>
      <c r="C253" s="19" t="s">
        <v>310</v>
      </c>
      <c r="D253" s="20" t="s">
        <v>70</v>
      </c>
      <c r="E253" s="3"/>
    </row>
    <row r="254" spans="1:5" ht="32" customHeight="1" x14ac:dyDescent="0.2">
      <c r="A254" s="1"/>
      <c r="B254" s="18" t="s">
        <v>444</v>
      </c>
      <c r="C254" s="19" t="s">
        <v>310</v>
      </c>
      <c r="D254" s="20" t="s">
        <v>16</v>
      </c>
      <c r="E254" s="3"/>
    </row>
    <row r="255" spans="1:5" ht="32" customHeight="1" x14ac:dyDescent="0.2">
      <c r="A255" s="1"/>
      <c r="B255" s="18" t="s">
        <v>445</v>
      </c>
      <c r="C255" s="19" t="s">
        <v>310</v>
      </c>
      <c r="D255" s="20" t="s">
        <v>446</v>
      </c>
      <c r="E255" s="3"/>
    </row>
    <row r="256" spans="1:5" ht="32" customHeight="1" x14ac:dyDescent="0.2">
      <c r="A256" s="1"/>
      <c r="B256" s="18" t="s">
        <v>447</v>
      </c>
      <c r="C256" s="19" t="s">
        <v>310</v>
      </c>
      <c r="D256" s="20" t="s">
        <v>448</v>
      </c>
      <c r="E256" s="3"/>
    </row>
    <row r="257" spans="1:5" ht="32" customHeight="1" x14ac:dyDescent="0.2">
      <c r="A257" s="1"/>
      <c r="B257" s="18" t="s">
        <v>449</v>
      </c>
      <c r="C257" s="19" t="s">
        <v>310</v>
      </c>
      <c r="D257" s="20" t="s">
        <v>450</v>
      </c>
      <c r="E257" s="3"/>
    </row>
    <row r="258" spans="1:5" ht="32" customHeight="1" x14ac:dyDescent="0.2">
      <c r="A258" s="1"/>
      <c r="B258" s="18" t="s">
        <v>451</v>
      </c>
      <c r="C258" s="19" t="s">
        <v>310</v>
      </c>
      <c r="D258" s="20" t="s">
        <v>78</v>
      </c>
      <c r="E258" s="3"/>
    </row>
    <row r="259" spans="1:5" ht="32" customHeight="1" x14ac:dyDescent="0.2">
      <c r="A259" s="1"/>
      <c r="B259" s="18" t="s">
        <v>452</v>
      </c>
      <c r="C259" s="19" t="s">
        <v>310</v>
      </c>
      <c r="D259" s="20" t="s">
        <v>453</v>
      </c>
      <c r="E259" s="3"/>
    </row>
    <row r="260" spans="1:5" ht="32" customHeight="1" x14ac:dyDescent="0.2">
      <c r="A260" s="1"/>
      <c r="B260" s="18" t="s">
        <v>454</v>
      </c>
      <c r="C260" s="19" t="s">
        <v>310</v>
      </c>
      <c r="D260" s="20" t="s">
        <v>455</v>
      </c>
      <c r="E260" s="3"/>
    </row>
    <row r="261" spans="1:5" ht="32" customHeight="1" x14ac:dyDescent="0.2">
      <c r="A261" s="1"/>
      <c r="B261" s="18" t="s">
        <v>456</v>
      </c>
      <c r="C261" s="19" t="s">
        <v>310</v>
      </c>
      <c r="D261" s="20" t="s">
        <v>457</v>
      </c>
      <c r="E261" s="3"/>
    </row>
    <row r="262" spans="1:5" ht="32" customHeight="1" x14ac:dyDescent="0.2">
      <c r="A262" s="1"/>
      <c r="B262" s="18" t="s">
        <v>458</v>
      </c>
      <c r="C262" s="19" t="s">
        <v>310</v>
      </c>
      <c r="D262" s="20" t="s">
        <v>459</v>
      </c>
      <c r="E262" s="3"/>
    </row>
    <row r="263" spans="1:5" ht="32" customHeight="1" x14ac:dyDescent="0.2">
      <c r="A263" s="1"/>
      <c r="B263" s="18" t="s">
        <v>460</v>
      </c>
      <c r="C263" s="19" t="s">
        <v>310</v>
      </c>
      <c r="D263" s="20" t="s">
        <v>461</v>
      </c>
      <c r="E263" s="3"/>
    </row>
    <row r="264" spans="1:5" ht="32" customHeight="1" x14ac:dyDescent="0.2">
      <c r="A264" s="1"/>
      <c r="B264" s="18" t="s">
        <v>462</v>
      </c>
      <c r="C264" s="19" t="s">
        <v>310</v>
      </c>
      <c r="D264" s="20" t="s">
        <v>201</v>
      </c>
      <c r="E264" s="3"/>
    </row>
    <row r="265" spans="1:5" ht="32" customHeight="1" x14ac:dyDescent="0.2">
      <c r="A265" s="1"/>
      <c r="B265" s="18" t="s">
        <v>463</v>
      </c>
      <c r="C265" s="19" t="s">
        <v>310</v>
      </c>
      <c r="D265" s="20" t="s">
        <v>464</v>
      </c>
      <c r="E265" s="3"/>
    </row>
    <row r="266" spans="1:5" ht="32" customHeight="1" x14ac:dyDescent="0.2">
      <c r="A266" s="1"/>
      <c r="B266" s="18" t="s">
        <v>465</v>
      </c>
      <c r="C266" s="19" t="s">
        <v>310</v>
      </c>
      <c r="D266" s="20" t="s">
        <v>296</v>
      </c>
      <c r="E266" s="3"/>
    </row>
    <row r="267" spans="1:5" ht="32" customHeight="1" x14ac:dyDescent="0.2">
      <c r="A267" s="1"/>
      <c r="B267" s="18" t="s">
        <v>466</v>
      </c>
      <c r="C267" s="19" t="s">
        <v>310</v>
      </c>
      <c r="D267" s="20" t="s">
        <v>134</v>
      </c>
      <c r="E267" s="3"/>
    </row>
    <row r="268" spans="1:5" ht="32" customHeight="1" x14ac:dyDescent="0.2">
      <c r="A268" s="1"/>
      <c r="B268" s="18" t="s">
        <v>467</v>
      </c>
      <c r="C268" s="19" t="s">
        <v>310</v>
      </c>
      <c r="D268" s="20" t="s">
        <v>152</v>
      </c>
      <c r="E268" s="3"/>
    </row>
    <row r="269" spans="1:5" ht="32" customHeight="1" x14ac:dyDescent="0.2">
      <c r="A269" s="1"/>
      <c r="B269" s="18" t="s">
        <v>468</v>
      </c>
      <c r="C269" s="19" t="s">
        <v>310</v>
      </c>
      <c r="D269" s="20" t="s">
        <v>80</v>
      </c>
      <c r="E269" s="3"/>
    </row>
    <row r="270" spans="1:5" ht="32" customHeight="1" x14ac:dyDescent="0.2">
      <c r="A270" s="1"/>
      <c r="B270" s="18" t="s">
        <v>469</v>
      </c>
      <c r="C270" s="19" t="s">
        <v>310</v>
      </c>
      <c r="D270" s="20" t="s">
        <v>470</v>
      </c>
      <c r="E270" s="3"/>
    </row>
    <row r="271" spans="1:5" ht="32" customHeight="1" x14ac:dyDescent="0.2">
      <c r="A271" s="1"/>
      <c r="B271" s="18" t="s">
        <v>471</v>
      </c>
      <c r="C271" s="19" t="s">
        <v>310</v>
      </c>
      <c r="D271" s="20" t="s">
        <v>102</v>
      </c>
      <c r="E271" s="3"/>
    </row>
    <row r="272" spans="1:5" ht="32" customHeight="1" x14ac:dyDescent="0.2">
      <c r="A272" s="1"/>
      <c r="B272" s="18" t="s">
        <v>472</v>
      </c>
      <c r="C272" s="19" t="s">
        <v>310</v>
      </c>
      <c r="D272" s="20" t="s">
        <v>18</v>
      </c>
      <c r="E272" s="3"/>
    </row>
    <row r="273" spans="1:5" ht="32" customHeight="1" x14ac:dyDescent="0.2">
      <c r="A273" s="1"/>
      <c r="B273" s="18" t="s">
        <v>473</v>
      </c>
      <c r="C273" s="19" t="s">
        <v>310</v>
      </c>
      <c r="D273" s="20" t="s">
        <v>474</v>
      </c>
      <c r="E273" s="3"/>
    </row>
    <row r="274" spans="1:5" ht="32" customHeight="1" x14ac:dyDescent="0.2">
      <c r="A274" s="1"/>
      <c r="B274" s="18" t="s">
        <v>475</v>
      </c>
      <c r="C274" s="19" t="s">
        <v>310</v>
      </c>
      <c r="D274" s="20" t="s">
        <v>74</v>
      </c>
      <c r="E274" s="3"/>
    </row>
    <row r="275" spans="1:5" ht="32" customHeight="1" x14ac:dyDescent="0.2">
      <c r="A275" s="1"/>
      <c r="B275" s="18" t="s">
        <v>476</v>
      </c>
      <c r="C275" s="19" t="s">
        <v>310</v>
      </c>
      <c r="D275" s="20" t="s">
        <v>477</v>
      </c>
      <c r="E275" s="3"/>
    </row>
    <row r="276" spans="1:5" ht="32" customHeight="1" x14ac:dyDescent="0.2">
      <c r="A276" s="1"/>
      <c r="B276" s="18" t="s">
        <v>478</v>
      </c>
      <c r="C276" s="19" t="s">
        <v>310</v>
      </c>
      <c r="D276" s="20" t="s">
        <v>479</v>
      </c>
      <c r="E276" s="3"/>
    </row>
    <row r="277" spans="1:5" ht="32" customHeight="1" x14ac:dyDescent="0.2">
      <c r="A277" s="1"/>
      <c r="B277" s="18" t="s">
        <v>480</v>
      </c>
      <c r="C277" s="19" t="s">
        <v>310</v>
      </c>
      <c r="D277" s="20" t="s">
        <v>104</v>
      </c>
      <c r="E277" s="3"/>
    </row>
    <row r="278" spans="1:5" ht="32" customHeight="1" x14ac:dyDescent="0.2">
      <c r="A278" s="1"/>
      <c r="B278" s="18" t="s">
        <v>481</v>
      </c>
      <c r="C278" s="19" t="s">
        <v>310</v>
      </c>
      <c r="D278" s="20" t="s">
        <v>100</v>
      </c>
      <c r="E278" s="3"/>
    </row>
    <row r="279" spans="1:5" ht="32" customHeight="1" x14ac:dyDescent="0.2">
      <c r="A279" s="1"/>
      <c r="B279" s="18" t="s">
        <v>482</v>
      </c>
      <c r="C279" s="19" t="s">
        <v>310</v>
      </c>
      <c r="D279" s="20" t="s">
        <v>483</v>
      </c>
      <c r="E279" s="3"/>
    </row>
    <row r="280" spans="1:5" ht="32" customHeight="1" x14ac:dyDescent="0.2">
      <c r="A280" s="1"/>
      <c r="B280" s="18" t="s">
        <v>484</v>
      </c>
      <c r="C280" s="19" t="s">
        <v>310</v>
      </c>
      <c r="D280" s="20" t="s">
        <v>485</v>
      </c>
      <c r="E280" s="3"/>
    </row>
    <row r="281" spans="1:5" ht="32" customHeight="1" x14ac:dyDescent="0.2">
      <c r="A281" s="1"/>
      <c r="B281" s="18" t="s">
        <v>486</v>
      </c>
      <c r="C281" s="19" t="s">
        <v>310</v>
      </c>
      <c r="D281" s="20" t="s">
        <v>487</v>
      </c>
      <c r="E281" s="3"/>
    </row>
    <row r="282" spans="1:5" ht="32" customHeight="1" x14ac:dyDescent="0.2">
      <c r="A282" s="1"/>
      <c r="B282" s="18" t="s">
        <v>488</v>
      </c>
      <c r="C282" s="19" t="s">
        <v>310</v>
      </c>
      <c r="D282" s="20" t="s">
        <v>489</v>
      </c>
      <c r="E282" s="3"/>
    </row>
    <row r="283" spans="1:5" ht="32" customHeight="1" x14ac:dyDescent="0.2">
      <c r="A283" s="1"/>
      <c r="B283" s="18" t="s">
        <v>490</v>
      </c>
      <c r="C283" s="19" t="s">
        <v>310</v>
      </c>
      <c r="D283" s="20" t="s">
        <v>491</v>
      </c>
      <c r="E283" s="3"/>
    </row>
    <row r="284" spans="1:5" ht="32" customHeight="1" x14ac:dyDescent="0.2">
      <c r="A284" s="1"/>
      <c r="B284" s="18" t="s">
        <v>492</v>
      </c>
      <c r="C284" s="19" t="s">
        <v>310</v>
      </c>
      <c r="D284" s="20" t="s">
        <v>26</v>
      </c>
      <c r="E284" s="3"/>
    </row>
    <row r="285" spans="1:5" ht="32" customHeight="1" x14ac:dyDescent="0.2">
      <c r="A285" s="1"/>
      <c r="B285" s="18" t="s">
        <v>493</v>
      </c>
      <c r="C285" s="19" t="s">
        <v>310</v>
      </c>
      <c r="D285" s="20" t="s">
        <v>494</v>
      </c>
      <c r="E285" s="3"/>
    </row>
    <row r="286" spans="1:5" ht="32" customHeight="1" x14ac:dyDescent="0.2">
      <c r="A286" s="1"/>
      <c r="B286" s="18" t="s">
        <v>495</v>
      </c>
      <c r="C286" s="19" t="s">
        <v>310</v>
      </c>
      <c r="D286" s="20" t="s">
        <v>136</v>
      </c>
      <c r="E286" s="3"/>
    </row>
    <row r="287" spans="1:5" ht="32" customHeight="1" x14ac:dyDescent="0.2">
      <c r="A287" s="1"/>
      <c r="B287" s="18" t="s">
        <v>496</v>
      </c>
      <c r="C287" s="19" t="s">
        <v>310</v>
      </c>
      <c r="D287" s="20" t="s">
        <v>497</v>
      </c>
      <c r="E287" s="3"/>
    </row>
    <row r="288" spans="1:5" ht="32" customHeight="1" x14ac:dyDescent="0.2">
      <c r="A288" s="1"/>
      <c r="B288" s="18" t="s">
        <v>498</v>
      </c>
      <c r="C288" s="19" t="s">
        <v>310</v>
      </c>
      <c r="D288" s="20" t="s">
        <v>499</v>
      </c>
      <c r="E288" s="3"/>
    </row>
    <row r="289" spans="1:5" ht="32" customHeight="1" x14ac:dyDescent="0.2">
      <c r="A289" s="1"/>
      <c r="B289" s="18" t="s">
        <v>500</v>
      </c>
      <c r="C289" s="19" t="s">
        <v>310</v>
      </c>
      <c r="D289" s="20" t="s">
        <v>501</v>
      </c>
      <c r="E289" s="3"/>
    </row>
    <row r="290" spans="1:5" ht="32" customHeight="1" x14ac:dyDescent="0.2">
      <c r="A290" s="1"/>
      <c r="B290" s="18" t="s">
        <v>502</v>
      </c>
      <c r="C290" s="19" t="s">
        <v>310</v>
      </c>
      <c r="D290" s="20" t="s">
        <v>503</v>
      </c>
      <c r="E290" s="3"/>
    </row>
    <row r="291" spans="1:5" ht="32" customHeight="1" x14ac:dyDescent="0.2">
      <c r="A291" s="1"/>
      <c r="B291" s="18" t="s">
        <v>504</v>
      </c>
      <c r="C291" s="19" t="s">
        <v>310</v>
      </c>
      <c r="D291" s="20" t="s">
        <v>505</v>
      </c>
      <c r="E291" s="3"/>
    </row>
    <row r="292" spans="1:5" ht="32" customHeight="1" x14ac:dyDescent="0.2">
      <c r="A292" s="1"/>
      <c r="B292" s="18" t="s">
        <v>506</v>
      </c>
      <c r="C292" s="19" t="s">
        <v>310</v>
      </c>
      <c r="D292" s="20" t="s">
        <v>507</v>
      </c>
      <c r="E292" s="3"/>
    </row>
    <row r="293" spans="1:5" ht="32" customHeight="1" x14ac:dyDescent="0.2">
      <c r="A293" s="1"/>
      <c r="B293" s="18" t="s">
        <v>508</v>
      </c>
      <c r="C293" s="19" t="s">
        <v>310</v>
      </c>
      <c r="D293" s="20" t="s">
        <v>509</v>
      </c>
      <c r="E293" s="3"/>
    </row>
    <row r="294" spans="1:5" ht="32" customHeight="1" x14ac:dyDescent="0.2">
      <c r="A294" s="1"/>
      <c r="B294" s="18" t="s">
        <v>510</v>
      </c>
      <c r="C294" s="19" t="s">
        <v>310</v>
      </c>
      <c r="D294" s="20" t="s">
        <v>511</v>
      </c>
      <c r="E294" s="3"/>
    </row>
    <row r="295" spans="1:5" ht="32" customHeight="1" x14ac:dyDescent="0.2">
      <c r="A295" s="1"/>
      <c r="B295" s="18" t="s">
        <v>512</v>
      </c>
      <c r="C295" s="19" t="s">
        <v>310</v>
      </c>
      <c r="D295" s="20" t="s">
        <v>513</v>
      </c>
      <c r="E295" s="3"/>
    </row>
    <row r="296" spans="1:5" ht="32" customHeight="1" x14ac:dyDescent="0.2">
      <c r="A296" s="1"/>
      <c r="B296" s="18" t="s">
        <v>514</v>
      </c>
      <c r="C296" s="19" t="s">
        <v>310</v>
      </c>
      <c r="D296" s="20" t="s">
        <v>515</v>
      </c>
      <c r="E296" s="3"/>
    </row>
    <row r="297" spans="1:5" ht="32" customHeight="1" x14ac:dyDescent="0.2">
      <c r="A297" s="1"/>
      <c r="B297" s="18" t="s">
        <v>516</v>
      </c>
      <c r="C297" s="19" t="s">
        <v>310</v>
      </c>
      <c r="D297" s="20" t="s">
        <v>517</v>
      </c>
      <c r="E297" s="3"/>
    </row>
    <row r="298" spans="1:5" ht="32" customHeight="1" x14ac:dyDescent="0.2">
      <c r="A298" s="1"/>
      <c r="B298" s="18" t="s">
        <v>518</v>
      </c>
      <c r="C298" s="19" t="s">
        <v>310</v>
      </c>
      <c r="D298" s="20" t="s">
        <v>154</v>
      </c>
      <c r="E298" s="3"/>
    </row>
    <row r="299" spans="1:5" ht="32" customHeight="1" x14ac:dyDescent="0.2">
      <c r="A299" s="1"/>
      <c r="B299" s="18" t="s">
        <v>519</v>
      </c>
      <c r="C299" s="19" t="s">
        <v>310</v>
      </c>
      <c r="D299" s="20" t="s">
        <v>30</v>
      </c>
      <c r="E299" s="3"/>
    </row>
    <row r="300" spans="1:5" ht="32" customHeight="1" x14ac:dyDescent="0.2">
      <c r="A300" s="1"/>
      <c r="B300" s="18" t="s">
        <v>520</v>
      </c>
      <c r="C300" s="19" t="s">
        <v>310</v>
      </c>
      <c r="D300" s="20" t="s">
        <v>298</v>
      </c>
      <c r="E300" s="3"/>
    </row>
    <row r="301" spans="1:5" ht="32" customHeight="1" x14ac:dyDescent="0.2">
      <c r="A301" s="1"/>
      <c r="B301" s="18" t="s">
        <v>521</v>
      </c>
      <c r="C301" s="19" t="s">
        <v>310</v>
      </c>
      <c r="D301" s="20" t="s">
        <v>522</v>
      </c>
      <c r="E301" s="3"/>
    </row>
    <row r="302" spans="1:5" ht="32" customHeight="1" x14ac:dyDescent="0.2">
      <c r="A302" s="1"/>
      <c r="B302" s="18" t="s">
        <v>523</v>
      </c>
      <c r="C302" s="19" t="s">
        <v>310</v>
      </c>
      <c r="D302" s="20" t="s">
        <v>20</v>
      </c>
      <c r="E302" s="3"/>
    </row>
    <row r="303" spans="1:5" ht="32" customHeight="1" x14ac:dyDescent="0.2">
      <c r="A303" s="1"/>
      <c r="B303" s="18" t="s">
        <v>524</v>
      </c>
      <c r="C303" s="19" t="s">
        <v>310</v>
      </c>
      <c r="D303" s="20" t="s">
        <v>76</v>
      </c>
      <c r="E303" s="3"/>
    </row>
    <row r="304" spans="1:5" ht="32" customHeight="1" x14ac:dyDescent="0.2">
      <c r="A304" s="1"/>
      <c r="B304" s="18" t="s">
        <v>525</v>
      </c>
      <c r="C304" s="19" t="s">
        <v>310</v>
      </c>
      <c r="D304" s="20" t="s">
        <v>38</v>
      </c>
      <c r="E304" s="3"/>
    </row>
    <row r="305" spans="1:5" ht="32" customHeight="1" x14ac:dyDescent="0.2">
      <c r="A305" s="1"/>
      <c r="B305" s="18" t="s">
        <v>526</v>
      </c>
      <c r="C305" s="19" t="s">
        <v>310</v>
      </c>
      <c r="D305" s="20" t="s">
        <v>527</v>
      </c>
      <c r="E305" s="3"/>
    </row>
    <row r="306" spans="1:5" ht="32" customHeight="1" x14ac:dyDescent="0.2">
      <c r="A306" s="1"/>
      <c r="B306" s="18" t="s">
        <v>528</v>
      </c>
      <c r="C306" s="19" t="s">
        <v>310</v>
      </c>
      <c r="D306" s="20" t="s">
        <v>529</v>
      </c>
      <c r="E306" s="3"/>
    </row>
    <row r="307" spans="1:5" ht="32" customHeight="1" x14ac:dyDescent="0.2">
      <c r="A307" s="1"/>
      <c r="B307" s="18" t="s">
        <v>530</v>
      </c>
      <c r="C307" s="19" t="s">
        <v>310</v>
      </c>
      <c r="D307" s="20" t="s">
        <v>130</v>
      </c>
      <c r="E307" s="3"/>
    </row>
    <row r="308" spans="1:5" ht="32" customHeight="1" x14ac:dyDescent="0.2">
      <c r="A308" s="1"/>
      <c r="B308" s="18" t="s">
        <v>531</v>
      </c>
      <c r="C308" s="19" t="s">
        <v>310</v>
      </c>
      <c r="D308" s="20" t="s">
        <v>300</v>
      </c>
      <c r="E308" s="3"/>
    </row>
    <row r="309" spans="1:5" ht="32" customHeight="1" x14ac:dyDescent="0.2">
      <c r="A309" s="1"/>
      <c r="B309" s="18" t="s">
        <v>532</v>
      </c>
      <c r="C309" s="19" t="s">
        <v>310</v>
      </c>
      <c r="D309" s="20" t="s">
        <v>533</v>
      </c>
      <c r="E309" s="3"/>
    </row>
    <row r="310" spans="1:5" ht="32" customHeight="1" x14ac:dyDescent="0.2">
      <c r="A310" s="1"/>
      <c r="B310" s="18" t="s">
        <v>534</v>
      </c>
      <c r="C310" s="19" t="s">
        <v>310</v>
      </c>
      <c r="D310" s="20" t="s">
        <v>535</v>
      </c>
      <c r="E310" s="3"/>
    </row>
    <row r="311" spans="1:5" ht="32" customHeight="1" x14ac:dyDescent="0.2">
      <c r="A311" s="1"/>
      <c r="B311" s="18" t="s">
        <v>536</v>
      </c>
      <c r="C311" s="19" t="s">
        <v>310</v>
      </c>
      <c r="D311" s="20" t="s">
        <v>537</v>
      </c>
      <c r="E311" s="3"/>
    </row>
    <row r="312" spans="1:5" ht="32" customHeight="1" x14ac:dyDescent="0.2">
      <c r="A312" s="1"/>
      <c r="B312" s="18" t="s">
        <v>538</v>
      </c>
      <c r="C312" s="19" t="s">
        <v>310</v>
      </c>
      <c r="D312" s="20" t="s">
        <v>539</v>
      </c>
      <c r="E312" s="3"/>
    </row>
    <row r="313" spans="1:5" ht="32" customHeight="1" x14ac:dyDescent="0.2">
      <c r="A313" s="1"/>
      <c r="B313" s="18" t="s">
        <v>540</v>
      </c>
      <c r="C313" s="19" t="s">
        <v>310</v>
      </c>
      <c r="D313" s="20" t="s">
        <v>541</v>
      </c>
      <c r="E313" s="3"/>
    </row>
    <row r="314" spans="1:5" ht="32" customHeight="1" x14ac:dyDescent="0.2">
      <c r="A314" s="1"/>
      <c r="B314" s="18" t="s">
        <v>542</v>
      </c>
      <c r="C314" s="19" t="s">
        <v>310</v>
      </c>
      <c r="D314" s="20" t="s">
        <v>543</v>
      </c>
      <c r="E314" s="3"/>
    </row>
    <row r="315" spans="1:5" ht="32" customHeight="1" x14ac:dyDescent="0.2">
      <c r="A315" s="1"/>
      <c r="B315" s="18" t="s">
        <v>544</v>
      </c>
      <c r="C315" s="19" t="s">
        <v>310</v>
      </c>
      <c r="D315" s="20" t="s">
        <v>545</v>
      </c>
      <c r="E315" s="3"/>
    </row>
    <row r="316" spans="1:5" ht="32" customHeight="1" x14ac:dyDescent="0.2">
      <c r="A316" s="1"/>
      <c r="B316" s="18" t="s">
        <v>546</v>
      </c>
      <c r="C316" s="19" t="s">
        <v>310</v>
      </c>
      <c r="D316" s="20" t="s">
        <v>547</v>
      </c>
      <c r="E316" s="3"/>
    </row>
    <row r="317" spans="1:5" ht="32" customHeight="1" x14ac:dyDescent="0.2">
      <c r="A317" s="1"/>
      <c r="B317" s="18" t="s">
        <v>548</v>
      </c>
      <c r="C317" s="19" t="s">
        <v>310</v>
      </c>
      <c r="D317" s="20" t="s">
        <v>549</v>
      </c>
      <c r="E317" s="3"/>
    </row>
    <row r="318" spans="1:5" ht="32" customHeight="1" x14ac:dyDescent="0.2">
      <c r="A318" s="1"/>
      <c r="B318" s="18" t="s">
        <v>550</v>
      </c>
      <c r="C318" s="19" t="s">
        <v>310</v>
      </c>
      <c r="D318" s="20" t="s">
        <v>148</v>
      </c>
      <c r="E318" s="3"/>
    </row>
    <row r="319" spans="1:5" ht="32" customHeight="1" x14ac:dyDescent="0.2">
      <c r="A319" s="1"/>
      <c r="B319" s="18" t="s">
        <v>551</v>
      </c>
      <c r="C319" s="19" t="s">
        <v>310</v>
      </c>
      <c r="D319" s="20" t="s">
        <v>552</v>
      </c>
      <c r="E319" s="3"/>
    </row>
    <row r="320" spans="1:5" ht="32" customHeight="1" x14ac:dyDescent="0.2">
      <c r="A320" s="1"/>
      <c r="B320" s="18" t="s">
        <v>553</v>
      </c>
      <c r="C320" s="19" t="s">
        <v>310</v>
      </c>
      <c r="D320" s="20" t="s">
        <v>554</v>
      </c>
      <c r="E320" s="3"/>
    </row>
    <row r="321" spans="1:5" ht="32" customHeight="1" x14ac:dyDescent="0.2">
      <c r="A321" s="1"/>
      <c r="B321" s="18" t="s">
        <v>555</v>
      </c>
      <c r="C321" s="19" t="s">
        <v>310</v>
      </c>
      <c r="D321" s="20" t="s">
        <v>556</v>
      </c>
      <c r="E321" s="3"/>
    </row>
    <row r="322" spans="1:5" ht="32" customHeight="1" x14ac:dyDescent="0.2">
      <c r="A322" s="1"/>
      <c r="B322" s="18" t="s">
        <v>557</v>
      </c>
      <c r="C322" s="19" t="s">
        <v>310</v>
      </c>
      <c r="D322" s="20" t="s">
        <v>126</v>
      </c>
      <c r="E322" s="3"/>
    </row>
    <row r="323" spans="1:5" ht="32" customHeight="1" x14ac:dyDescent="0.2">
      <c r="A323" s="1"/>
      <c r="B323" s="18" t="s">
        <v>558</v>
      </c>
      <c r="C323" s="19" t="s">
        <v>310</v>
      </c>
      <c r="D323" s="20" t="s">
        <v>559</v>
      </c>
      <c r="E323" s="3"/>
    </row>
    <row r="324" spans="1:5" ht="32" customHeight="1" x14ac:dyDescent="0.2">
      <c r="A324" s="1"/>
      <c r="B324" s="18" t="s">
        <v>560</v>
      </c>
      <c r="C324" s="19" t="s">
        <v>310</v>
      </c>
      <c r="D324" s="20" t="s">
        <v>146</v>
      </c>
      <c r="E324" s="3"/>
    </row>
    <row r="325" spans="1:5" ht="32" customHeight="1" x14ac:dyDescent="0.2">
      <c r="A325" s="1"/>
      <c r="B325" s="18" t="s">
        <v>561</v>
      </c>
      <c r="C325" s="19" t="s">
        <v>310</v>
      </c>
      <c r="D325" s="20" t="s">
        <v>562</v>
      </c>
      <c r="E325" s="3"/>
    </row>
    <row r="326" spans="1:5" ht="32" customHeight="1" x14ac:dyDescent="0.2">
      <c r="A326" s="1"/>
      <c r="B326" s="18" t="s">
        <v>563</v>
      </c>
      <c r="C326" s="19" t="s">
        <v>310</v>
      </c>
      <c r="D326" s="20" t="s">
        <v>247</v>
      </c>
      <c r="E326" s="3"/>
    </row>
    <row r="327" spans="1:5" ht="32" customHeight="1" x14ac:dyDescent="0.2">
      <c r="A327" s="1"/>
      <c r="B327" s="18" t="s">
        <v>564</v>
      </c>
      <c r="C327" s="19" t="s">
        <v>310</v>
      </c>
      <c r="D327" s="20" t="s">
        <v>42</v>
      </c>
      <c r="E327" s="3"/>
    </row>
    <row r="328" spans="1:5" ht="32" customHeight="1" x14ac:dyDescent="0.2">
      <c r="A328" s="1"/>
      <c r="B328" s="18" t="s">
        <v>565</v>
      </c>
      <c r="C328" s="19" t="s">
        <v>310</v>
      </c>
      <c r="D328" s="20" t="s">
        <v>566</v>
      </c>
      <c r="E328" s="3"/>
    </row>
    <row r="329" spans="1:5" ht="32" customHeight="1" thickBot="1" x14ac:dyDescent="0.25">
      <c r="A329" s="1"/>
      <c r="B329" s="22" t="s">
        <v>567</v>
      </c>
      <c r="C329" s="23" t="s">
        <v>310</v>
      </c>
      <c r="D329" s="24" t="s">
        <v>568</v>
      </c>
      <c r="E329" s="3"/>
    </row>
    <row r="330" spans="1:5" ht="32" customHeight="1" thickBot="1" x14ac:dyDescent="0.25">
      <c r="A330" s="1"/>
      <c r="B330" s="25"/>
      <c r="C330" s="25"/>
      <c r="D330" s="26"/>
      <c r="E330" s="3"/>
    </row>
    <row r="331" spans="1:5" ht="32" customHeight="1" x14ac:dyDescent="0.2">
      <c r="A331" s="1"/>
      <c r="B331" s="27" t="s">
        <v>569</v>
      </c>
      <c r="C331" s="28" t="s">
        <v>570</v>
      </c>
      <c r="D331" s="29" t="s">
        <v>571</v>
      </c>
      <c r="E331" s="3"/>
    </row>
    <row r="332" spans="1:5" ht="32" customHeight="1" x14ac:dyDescent="0.2">
      <c r="A332" s="1"/>
      <c r="B332" s="30" t="s">
        <v>572</v>
      </c>
      <c r="C332" s="31" t="s">
        <v>570</v>
      </c>
      <c r="D332" s="32" t="s">
        <v>355</v>
      </c>
      <c r="E332" s="3"/>
    </row>
    <row r="333" spans="1:5" ht="32" customHeight="1" x14ac:dyDescent="0.2">
      <c r="A333" s="1"/>
      <c r="B333" s="30" t="s">
        <v>573</v>
      </c>
      <c r="C333" s="31" t="s">
        <v>570</v>
      </c>
      <c r="D333" s="32" t="s">
        <v>574</v>
      </c>
      <c r="E333" s="3"/>
    </row>
    <row r="334" spans="1:5" ht="32" customHeight="1" x14ac:dyDescent="0.2">
      <c r="A334" s="1"/>
      <c r="B334" s="30" t="s">
        <v>575</v>
      </c>
      <c r="C334" s="31" t="s">
        <v>570</v>
      </c>
      <c r="D334" s="32" t="s">
        <v>257</v>
      </c>
      <c r="E334" s="3"/>
    </row>
    <row r="335" spans="1:5" ht="32" customHeight="1" x14ac:dyDescent="0.2">
      <c r="A335" s="1"/>
      <c r="B335" s="30" t="s">
        <v>576</v>
      </c>
      <c r="C335" s="31" t="s">
        <v>570</v>
      </c>
      <c r="D335" s="32" t="s">
        <v>577</v>
      </c>
      <c r="E335" s="3"/>
    </row>
    <row r="336" spans="1:5" ht="32" customHeight="1" x14ac:dyDescent="0.2">
      <c r="A336" s="1"/>
      <c r="B336" s="30" t="s">
        <v>578</v>
      </c>
      <c r="C336" s="31" t="s">
        <v>570</v>
      </c>
      <c r="D336" s="32" t="s">
        <v>579</v>
      </c>
      <c r="E336" s="3"/>
    </row>
    <row r="337" spans="1:5" ht="32" customHeight="1" x14ac:dyDescent="0.2">
      <c r="A337" s="1"/>
      <c r="B337" s="30" t="s">
        <v>580</v>
      </c>
      <c r="C337" s="31" t="s">
        <v>570</v>
      </c>
      <c r="D337" s="32" t="s">
        <v>581</v>
      </c>
      <c r="E337" s="3"/>
    </row>
    <row r="338" spans="1:5" ht="32" customHeight="1" x14ac:dyDescent="0.2">
      <c r="A338" s="1"/>
      <c r="B338" s="30" t="s">
        <v>582</v>
      </c>
      <c r="C338" s="31" t="s">
        <v>570</v>
      </c>
      <c r="D338" s="32" t="s">
        <v>396</v>
      </c>
      <c r="E338" s="3"/>
    </row>
    <row r="339" spans="1:5" ht="32" customHeight="1" x14ac:dyDescent="0.2">
      <c r="A339" s="1"/>
      <c r="B339" s="30" t="s">
        <v>583</v>
      </c>
      <c r="C339" s="31" t="s">
        <v>570</v>
      </c>
      <c r="D339" s="32" t="s">
        <v>584</v>
      </c>
      <c r="E339" s="3"/>
    </row>
    <row r="340" spans="1:5" ht="32" customHeight="1" x14ac:dyDescent="0.2">
      <c r="A340" s="1"/>
      <c r="B340" s="30" t="s">
        <v>585</v>
      </c>
      <c r="C340" s="31" t="s">
        <v>570</v>
      </c>
      <c r="D340" s="32" t="s">
        <v>586</v>
      </c>
      <c r="E340" s="3"/>
    </row>
    <row r="341" spans="1:5" ht="32" customHeight="1" x14ac:dyDescent="0.2">
      <c r="A341" s="1"/>
      <c r="B341" s="30" t="s">
        <v>587</v>
      </c>
      <c r="C341" s="31" t="s">
        <v>570</v>
      </c>
      <c r="D341" s="32" t="s">
        <v>221</v>
      </c>
      <c r="E341" s="3"/>
    </row>
    <row r="342" spans="1:5" ht="32" customHeight="1" x14ac:dyDescent="0.2">
      <c r="A342" s="1"/>
      <c r="B342" s="30" t="s">
        <v>588</v>
      </c>
      <c r="C342" s="31" t="s">
        <v>570</v>
      </c>
      <c r="D342" s="32" t="s">
        <v>589</v>
      </c>
      <c r="E342" s="3"/>
    </row>
    <row r="343" spans="1:5" ht="32" customHeight="1" x14ac:dyDescent="0.2">
      <c r="A343" s="1"/>
      <c r="B343" s="30" t="s">
        <v>590</v>
      </c>
      <c r="C343" s="31" t="s">
        <v>570</v>
      </c>
      <c r="D343" s="32" t="s">
        <v>320</v>
      </c>
      <c r="E343" s="3"/>
    </row>
    <row r="344" spans="1:5" ht="32" customHeight="1" x14ac:dyDescent="0.2">
      <c r="A344" s="1"/>
      <c r="B344" s="30" t="s">
        <v>591</v>
      </c>
      <c r="C344" s="31" t="s">
        <v>570</v>
      </c>
      <c r="D344" s="32" t="s">
        <v>197</v>
      </c>
      <c r="E344" s="3"/>
    </row>
    <row r="345" spans="1:5" ht="32" customHeight="1" x14ac:dyDescent="0.2">
      <c r="A345" s="1"/>
      <c r="B345" s="30" t="s">
        <v>592</v>
      </c>
      <c r="C345" s="31" t="s">
        <v>570</v>
      </c>
      <c r="D345" s="32" t="s">
        <v>593</v>
      </c>
      <c r="E345" s="3"/>
    </row>
    <row r="346" spans="1:5" ht="32" customHeight="1" x14ac:dyDescent="0.2">
      <c r="A346" s="1"/>
      <c r="B346" s="30" t="s">
        <v>594</v>
      </c>
      <c r="C346" s="31" t="s">
        <v>570</v>
      </c>
      <c r="D346" s="32" t="s">
        <v>595</v>
      </c>
      <c r="E346" s="3"/>
    </row>
    <row r="347" spans="1:5" ht="32" customHeight="1" x14ac:dyDescent="0.2">
      <c r="A347" s="1"/>
      <c r="B347" s="30" t="s">
        <v>596</v>
      </c>
      <c r="C347" s="31" t="s">
        <v>570</v>
      </c>
      <c r="D347" s="32" t="s">
        <v>597</v>
      </c>
      <c r="E347" s="3"/>
    </row>
    <row r="348" spans="1:5" ht="32" customHeight="1" x14ac:dyDescent="0.2">
      <c r="A348" s="1"/>
      <c r="B348" s="30" t="s">
        <v>598</v>
      </c>
      <c r="C348" s="31" t="s">
        <v>570</v>
      </c>
      <c r="D348" s="32" t="s">
        <v>599</v>
      </c>
      <c r="E348" s="3"/>
    </row>
    <row r="349" spans="1:5" ht="32" customHeight="1" x14ac:dyDescent="0.2">
      <c r="A349" s="1"/>
      <c r="B349" s="30" t="s">
        <v>600</v>
      </c>
      <c r="C349" s="31" t="s">
        <v>570</v>
      </c>
      <c r="D349" s="32" t="s">
        <v>177</v>
      </c>
      <c r="E349" s="3"/>
    </row>
    <row r="350" spans="1:5" ht="32" customHeight="1" x14ac:dyDescent="0.2">
      <c r="A350" s="1"/>
      <c r="B350" s="30" t="s">
        <v>601</v>
      </c>
      <c r="C350" s="31" t="s">
        <v>570</v>
      </c>
      <c r="D350" s="32" t="s">
        <v>602</v>
      </c>
      <c r="E350" s="3"/>
    </row>
    <row r="351" spans="1:5" ht="32" customHeight="1" x14ac:dyDescent="0.2">
      <c r="A351" s="1"/>
      <c r="B351" s="30" t="s">
        <v>603</v>
      </c>
      <c r="C351" s="31" t="s">
        <v>570</v>
      </c>
      <c r="D351" s="32" t="s">
        <v>38</v>
      </c>
      <c r="E351" s="3"/>
    </row>
    <row r="352" spans="1:5" ht="32" customHeight="1" x14ac:dyDescent="0.2">
      <c r="A352" s="1"/>
      <c r="B352" s="30" t="s">
        <v>604</v>
      </c>
      <c r="C352" s="31" t="s">
        <v>570</v>
      </c>
      <c r="D352" s="32" t="s">
        <v>605</v>
      </c>
      <c r="E352" s="3"/>
    </row>
    <row r="353" spans="1:5" ht="32" customHeight="1" x14ac:dyDescent="0.2">
      <c r="A353" s="1"/>
      <c r="B353" s="30" t="s">
        <v>606</v>
      </c>
      <c r="C353" s="31" t="s">
        <v>570</v>
      </c>
      <c r="D353" s="32" t="s">
        <v>607</v>
      </c>
      <c r="E353" s="3"/>
    </row>
    <row r="354" spans="1:5" ht="32" customHeight="1" x14ac:dyDescent="0.2">
      <c r="A354" s="1"/>
      <c r="B354" s="30" t="s">
        <v>608</v>
      </c>
      <c r="C354" s="31" t="s">
        <v>570</v>
      </c>
      <c r="D354" s="32" t="s">
        <v>609</v>
      </c>
      <c r="E354" s="3"/>
    </row>
    <row r="355" spans="1:5" ht="32" customHeight="1" x14ac:dyDescent="0.2">
      <c r="A355" s="1"/>
      <c r="B355" s="30" t="s">
        <v>610</v>
      </c>
      <c r="C355" s="31" t="s">
        <v>570</v>
      </c>
      <c r="D355" s="32" t="s">
        <v>611</v>
      </c>
      <c r="E355" s="3"/>
    </row>
    <row r="356" spans="1:5" ht="32" customHeight="1" x14ac:dyDescent="0.2">
      <c r="A356" s="1"/>
      <c r="B356" s="30" t="s">
        <v>612</v>
      </c>
      <c r="C356" s="31" t="s">
        <v>570</v>
      </c>
      <c r="D356" s="32" t="s">
        <v>613</v>
      </c>
      <c r="E356" s="3"/>
    </row>
    <row r="357" spans="1:5" ht="32" customHeight="1" x14ac:dyDescent="0.2">
      <c r="A357" s="1"/>
      <c r="B357" s="30" t="s">
        <v>614</v>
      </c>
      <c r="C357" s="31" t="s">
        <v>570</v>
      </c>
      <c r="D357" s="32" t="s">
        <v>615</v>
      </c>
      <c r="E357" s="3"/>
    </row>
    <row r="358" spans="1:5" ht="32" customHeight="1" x14ac:dyDescent="0.2">
      <c r="A358" s="1"/>
      <c r="B358" s="30" t="s">
        <v>616</v>
      </c>
      <c r="C358" s="31" t="s">
        <v>570</v>
      </c>
      <c r="D358" s="32" t="s">
        <v>207</v>
      </c>
      <c r="E358" s="3"/>
    </row>
    <row r="359" spans="1:5" ht="32" customHeight="1" x14ac:dyDescent="0.2">
      <c r="A359" s="1"/>
      <c r="B359" s="30" t="s">
        <v>617</v>
      </c>
      <c r="C359" s="31" t="s">
        <v>570</v>
      </c>
      <c r="D359" s="32" t="s">
        <v>167</v>
      </c>
      <c r="E359" s="3"/>
    </row>
    <row r="360" spans="1:5" ht="32" customHeight="1" x14ac:dyDescent="0.2">
      <c r="A360" s="1"/>
      <c r="B360" s="30" t="s">
        <v>618</v>
      </c>
      <c r="C360" s="31" t="s">
        <v>570</v>
      </c>
      <c r="D360" s="32" t="s">
        <v>163</v>
      </c>
      <c r="E360" s="3"/>
    </row>
    <row r="361" spans="1:5" ht="32" customHeight="1" x14ac:dyDescent="0.2">
      <c r="A361" s="1"/>
      <c r="B361" s="30" t="s">
        <v>619</v>
      </c>
      <c r="C361" s="31" t="s">
        <v>570</v>
      </c>
      <c r="D361" s="32" t="s">
        <v>189</v>
      </c>
      <c r="E361" s="3"/>
    </row>
    <row r="362" spans="1:5" ht="32" customHeight="1" x14ac:dyDescent="0.2">
      <c r="A362" s="1"/>
      <c r="B362" s="30" t="s">
        <v>620</v>
      </c>
      <c r="C362" s="31" t="s">
        <v>570</v>
      </c>
      <c r="D362" s="32" t="s">
        <v>247</v>
      </c>
      <c r="E362" s="3"/>
    </row>
    <row r="363" spans="1:5" ht="32" customHeight="1" x14ac:dyDescent="0.2">
      <c r="A363" s="1"/>
      <c r="B363" s="30" t="s">
        <v>621</v>
      </c>
      <c r="C363" s="31" t="s">
        <v>570</v>
      </c>
      <c r="D363" s="32" t="s">
        <v>622</v>
      </c>
      <c r="E363" s="3"/>
    </row>
    <row r="364" spans="1:5" ht="32" customHeight="1" x14ac:dyDescent="0.2">
      <c r="A364" s="1"/>
      <c r="B364" s="30" t="s">
        <v>623</v>
      </c>
      <c r="C364" s="31" t="s">
        <v>570</v>
      </c>
      <c r="D364" s="32" t="s">
        <v>225</v>
      </c>
      <c r="E364" s="3"/>
    </row>
    <row r="365" spans="1:5" ht="32" customHeight="1" x14ac:dyDescent="0.2">
      <c r="A365" s="1"/>
      <c r="B365" s="30" t="s">
        <v>624</v>
      </c>
      <c r="C365" s="31" t="s">
        <v>570</v>
      </c>
      <c r="D365" s="32" t="s">
        <v>625</v>
      </c>
      <c r="E365" s="3"/>
    </row>
    <row r="366" spans="1:5" ht="32" customHeight="1" x14ac:dyDescent="0.2">
      <c r="A366" s="1"/>
      <c r="B366" s="30" t="s">
        <v>626</v>
      </c>
      <c r="C366" s="31" t="s">
        <v>570</v>
      </c>
      <c r="D366" s="32" t="s">
        <v>627</v>
      </c>
      <c r="E366" s="3"/>
    </row>
    <row r="367" spans="1:5" ht="32" customHeight="1" x14ac:dyDescent="0.2">
      <c r="A367" s="1"/>
      <c r="B367" s="30" t="s">
        <v>628</v>
      </c>
      <c r="C367" s="31" t="s">
        <v>570</v>
      </c>
      <c r="D367" s="32" t="s">
        <v>629</v>
      </c>
      <c r="E367" s="3"/>
    </row>
    <row r="368" spans="1:5" ht="32" customHeight="1" x14ac:dyDescent="0.2">
      <c r="A368" s="1"/>
      <c r="B368" s="30" t="s">
        <v>630</v>
      </c>
      <c r="C368" s="31" t="s">
        <v>570</v>
      </c>
      <c r="D368" s="32" t="s">
        <v>631</v>
      </c>
      <c r="E368" s="3"/>
    </row>
    <row r="369" spans="1:5" ht="32" customHeight="1" x14ac:dyDescent="0.2">
      <c r="A369" s="1"/>
      <c r="B369" s="30" t="s">
        <v>632</v>
      </c>
      <c r="C369" s="31" t="s">
        <v>570</v>
      </c>
      <c r="D369" s="32" t="s">
        <v>633</v>
      </c>
      <c r="E369" s="3"/>
    </row>
    <row r="370" spans="1:5" ht="32" customHeight="1" x14ac:dyDescent="0.2">
      <c r="A370" s="1"/>
      <c r="B370" s="30" t="s">
        <v>634</v>
      </c>
      <c r="C370" s="31" t="s">
        <v>570</v>
      </c>
      <c r="D370" s="32" t="s">
        <v>635</v>
      </c>
      <c r="E370" s="3"/>
    </row>
    <row r="371" spans="1:5" ht="32" customHeight="1" x14ac:dyDescent="0.2">
      <c r="A371" s="1"/>
      <c r="B371" s="30" t="s">
        <v>636</v>
      </c>
      <c r="C371" s="31" t="s">
        <v>570</v>
      </c>
      <c r="D371" s="32" t="s">
        <v>637</v>
      </c>
      <c r="E371" s="3"/>
    </row>
    <row r="372" spans="1:5" ht="32" customHeight="1" thickBot="1" x14ac:dyDescent="0.25">
      <c r="A372" s="1"/>
      <c r="B372" s="33" t="s">
        <v>638</v>
      </c>
      <c r="C372" s="34" t="s">
        <v>570</v>
      </c>
      <c r="D372" s="35" t="s">
        <v>639</v>
      </c>
      <c r="E372" s="3"/>
    </row>
    <row r="373" spans="1:5" ht="32" customHeight="1" thickBot="1" x14ac:dyDescent="0.25">
      <c r="A373" s="1"/>
      <c r="B373" s="2"/>
      <c r="C373" s="2"/>
      <c r="D373" s="3"/>
      <c r="E373" s="3"/>
    </row>
    <row r="374" spans="1:5" ht="32" customHeight="1" x14ac:dyDescent="0.2">
      <c r="A374" s="1"/>
      <c r="B374" s="36" t="s">
        <v>640</v>
      </c>
      <c r="C374" s="37" t="s">
        <v>641</v>
      </c>
      <c r="D374" s="38" t="s">
        <v>60</v>
      </c>
      <c r="E374" s="3"/>
    </row>
    <row r="375" spans="1:5" ht="32" customHeight="1" x14ac:dyDescent="0.2">
      <c r="A375" s="1"/>
      <c r="B375" s="39" t="s">
        <v>642</v>
      </c>
      <c r="C375" s="40" t="s">
        <v>641</v>
      </c>
      <c r="D375" s="41" t="s">
        <v>18</v>
      </c>
      <c r="E375" s="3"/>
    </row>
    <row r="376" spans="1:5" ht="32" customHeight="1" x14ac:dyDescent="0.2">
      <c r="A376" s="1"/>
      <c r="B376" s="39" t="s">
        <v>643</v>
      </c>
      <c r="C376" s="40" t="s">
        <v>641</v>
      </c>
      <c r="D376" s="41" t="s">
        <v>644</v>
      </c>
      <c r="E376" s="3"/>
    </row>
    <row r="377" spans="1:5" ht="32" customHeight="1" x14ac:dyDescent="0.2">
      <c r="A377" s="1"/>
      <c r="B377" s="39" t="s">
        <v>645</v>
      </c>
      <c r="C377" s="40" t="s">
        <v>641</v>
      </c>
      <c r="D377" s="41" t="s">
        <v>161</v>
      </c>
      <c r="E377" s="3"/>
    </row>
    <row r="378" spans="1:5" ht="32" customHeight="1" x14ac:dyDescent="0.2">
      <c r="A378" s="1"/>
      <c r="B378" s="39" t="s">
        <v>646</v>
      </c>
      <c r="C378" s="40" t="s">
        <v>641</v>
      </c>
      <c r="D378" s="41" t="s">
        <v>647</v>
      </c>
      <c r="E378" s="3"/>
    </row>
    <row r="379" spans="1:5" ht="32" customHeight="1" x14ac:dyDescent="0.2">
      <c r="A379" s="1"/>
      <c r="B379" s="39" t="s">
        <v>648</v>
      </c>
      <c r="C379" s="40" t="s">
        <v>641</v>
      </c>
      <c r="D379" s="41" t="s">
        <v>649</v>
      </c>
      <c r="E379" s="3"/>
    </row>
    <row r="380" spans="1:5" ht="32" customHeight="1" x14ac:dyDescent="0.2">
      <c r="A380" s="1"/>
      <c r="B380" s="39" t="s">
        <v>650</v>
      </c>
      <c r="C380" s="40" t="s">
        <v>641</v>
      </c>
      <c r="D380" s="41" t="s">
        <v>651</v>
      </c>
      <c r="E380" s="3"/>
    </row>
    <row r="381" spans="1:5" ht="32" customHeight="1" x14ac:dyDescent="0.2">
      <c r="A381" s="1"/>
      <c r="B381" s="39" t="s">
        <v>652</v>
      </c>
      <c r="C381" s="40" t="s">
        <v>641</v>
      </c>
      <c r="D381" s="41" t="s">
        <v>221</v>
      </c>
      <c r="E381" s="3"/>
    </row>
    <row r="382" spans="1:5" ht="32" customHeight="1" x14ac:dyDescent="0.2">
      <c r="A382" s="1"/>
      <c r="B382" s="39" t="s">
        <v>653</v>
      </c>
      <c r="C382" s="40" t="s">
        <v>641</v>
      </c>
      <c r="D382" s="41" t="s">
        <v>203</v>
      </c>
      <c r="E382" s="3"/>
    </row>
    <row r="383" spans="1:5" ht="32" customHeight="1" x14ac:dyDescent="0.2">
      <c r="A383" s="1"/>
      <c r="B383" s="39" t="s">
        <v>654</v>
      </c>
      <c r="C383" s="40" t="s">
        <v>641</v>
      </c>
      <c r="D383" s="41" t="s">
        <v>655</v>
      </c>
      <c r="E383" s="3"/>
    </row>
    <row r="384" spans="1:5" ht="32" customHeight="1" x14ac:dyDescent="0.2">
      <c r="A384" s="1"/>
      <c r="B384" s="39" t="s">
        <v>656</v>
      </c>
      <c r="C384" s="40" t="s">
        <v>641</v>
      </c>
      <c r="D384" s="41" t="s">
        <v>657</v>
      </c>
      <c r="E384" s="3"/>
    </row>
    <row r="385" spans="1:5" ht="32" customHeight="1" x14ac:dyDescent="0.2">
      <c r="A385" s="1"/>
      <c r="B385" s="39" t="s">
        <v>658</v>
      </c>
      <c r="C385" s="40" t="s">
        <v>641</v>
      </c>
      <c r="D385" s="41" t="s">
        <v>659</v>
      </c>
      <c r="E385" s="3"/>
    </row>
    <row r="386" spans="1:5" ht="32" customHeight="1" x14ac:dyDescent="0.2">
      <c r="A386" s="1"/>
      <c r="B386" s="39" t="s">
        <v>660</v>
      </c>
      <c r="C386" s="40" t="s">
        <v>641</v>
      </c>
      <c r="D386" s="41" t="s">
        <v>163</v>
      </c>
      <c r="E386" s="3"/>
    </row>
    <row r="387" spans="1:5" ht="32" customHeight="1" x14ac:dyDescent="0.2">
      <c r="A387" s="1"/>
      <c r="B387" s="39" t="s">
        <v>661</v>
      </c>
      <c r="C387" s="40" t="s">
        <v>641</v>
      </c>
      <c r="D387" s="41" t="s">
        <v>167</v>
      </c>
      <c r="E387" s="3"/>
    </row>
    <row r="388" spans="1:5" ht="32" customHeight="1" x14ac:dyDescent="0.2">
      <c r="A388" s="1"/>
      <c r="B388" s="39" t="s">
        <v>662</v>
      </c>
      <c r="C388" s="40" t="s">
        <v>641</v>
      </c>
      <c r="D388" s="41" t="s">
        <v>663</v>
      </c>
      <c r="E388" s="3"/>
    </row>
    <row r="389" spans="1:5" ht="32" customHeight="1" x14ac:dyDescent="0.2">
      <c r="A389" s="1"/>
      <c r="B389" s="39" t="s">
        <v>664</v>
      </c>
      <c r="C389" s="40" t="s">
        <v>641</v>
      </c>
      <c r="D389" s="41" t="s">
        <v>185</v>
      </c>
      <c r="E389" s="3"/>
    </row>
    <row r="390" spans="1:5" ht="32" customHeight="1" x14ac:dyDescent="0.2">
      <c r="A390" s="1"/>
      <c r="B390" s="39" t="s">
        <v>665</v>
      </c>
      <c r="C390" s="40" t="s">
        <v>641</v>
      </c>
      <c r="D390" s="41" t="s">
        <v>169</v>
      </c>
      <c r="E390" s="3"/>
    </row>
    <row r="391" spans="1:5" ht="32" customHeight="1" x14ac:dyDescent="0.2">
      <c r="A391" s="1"/>
      <c r="B391" s="39" t="s">
        <v>666</v>
      </c>
      <c r="C391" s="40" t="s">
        <v>641</v>
      </c>
      <c r="D391" s="41" t="s">
        <v>207</v>
      </c>
      <c r="E391" s="3"/>
    </row>
    <row r="392" spans="1:5" ht="32" customHeight="1" x14ac:dyDescent="0.2">
      <c r="A392" s="1"/>
      <c r="B392" s="39" t="s">
        <v>667</v>
      </c>
      <c r="C392" s="40" t="s">
        <v>641</v>
      </c>
      <c r="D392" s="41" t="s">
        <v>171</v>
      </c>
      <c r="E392" s="3"/>
    </row>
    <row r="393" spans="1:5" ht="32" customHeight="1" x14ac:dyDescent="0.2">
      <c r="A393" s="1"/>
      <c r="B393" s="39" t="s">
        <v>668</v>
      </c>
      <c r="C393" s="40" t="s">
        <v>641</v>
      </c>
      <c r="D393" s="41" t="s">
        <v>365</v>
      </c>
      <c r="E393" s="3"/>
    </row>
    <row r="394" spans="1:5" ht="32" customHeight="1" x14ac:dyDescent="0.2">
      <c r="A394" s="1"/>
      <c r="B394" s="39" t="s">
        <v>669</v>
      </c>
      <c r="C394" s="40" t="s">
        <v>641</v>
      </c>
      <c r="D394" s="41" t="s">
        <v>670</v>
      </c>
      <c r="E394" s="3"/>
    </row>
    <row r="395" spans="1:5" ht="32" customHeight="1" x14ac:dyDescent="0.2">
      <c r="A395" s="1"/>
      <c r="B395" s="39" t="s">
        <v>671</v>
      </c>
      <c r="C395" s="40" t="s">
        <v>641</v>
      </c>
      <c r="D395" s="41" t="s">
        <v>672</v>
      </c>
      <c r="E395" s="3"/>
    </row>
    <row r="396" spans="1:5" ht="32" customHeight="1" x14ac:dyDescent="0.2">
      <c r="A396" s="1"/>
      <c r="B396" s="39" t="s">
        <v>673</v>
      </c>
      <c r="C396" s="40" t="s">
        <v>641</v>
      </c>
      <c r="D396" s="41" t="s">
        <v>674</v>
      </c>
      <c r="E396" s="3"/>
    </row>
    <row r="397" spans="1:5" ht="32" customHeight="1" x14ac:dyDescent="0.2">
      <c r="A397" s="1"/>
      <c r="B397" s="39" t="s">
        <v>675</v>
      </c>
      <c r="C397" s="40" t="s">
        <v>641</v>
      </c>
      <c r="D397" s="41" t="s">
        <v>676</v>
      </c>
      <c r="E397" s="3"/>
    </row>
    <row r="398" spans="1:5" ht="32" customHeight="1" x14ac:dyDescent="0.2">
      <c r="A398" s="1"/>
      <c r="B398" s="39" t="s">
        <v>677</v>
      </c>
      <c r="C398" s="40" t="s">
        <v>641</v>
      </c>
      <c r="D398" s="41" t="s">
        <v>678</v>
      </c>
      <c r="E398" s="3"/>
    </row>
    <row r="399" spans="1:5" ht="32" customHeight="1" x14ac:dyDescent="0.2">
      <c r="A399" s="1"/>
      <c r="B399" s="39" t="s">
        <v>679</v>
      </c>
      <c r="C399" s="40" t="s">
        <v>641</v>
      </c>
      <c r="D399" s="41" t="s">
        <v>177</v>
      </c>
      <c r="E399" s="3"/>
    </row>
    <row r="400" spans="1:5" ht="32" customHeight="1" x14ac:dyDescent="0.2">
      <c r="A400" s="1"/>
      <c r="B400" s="42" t="s">
        <v>680</v>
      </c>
      <c r="C400" s="43" t="s">
        <v>641</v>
      </c>
      <c r="D400" s="44" t="s">
        <v>681</v>
      </c>
      <c r="E400" s="3"/>
    </row>
    <row r="401" spans="1:5" x14ac:dyDescent="0.2">
      <c r="A401" s="1"/>
      <c r="B401" s="2"/>
      <c r="C401" s="2"/>
      <c r="D401" s="3"/>
      <c r="E401" s="3"/>
    </row>
  </sheetData>
  <sheetProtection algorithmName="SHA-512" hashValue="cTqEuVQXrq7IP/CPLerAvU+idrugWROwPJemHQBcJR1KwxgQm2HETYNSLq3hs+BNsvzKfIeelmrqRDQEp/X7bw==" saltValue="jlWArfbG8NUO4lKwvm5npA==" spinCount="100000" sheet="1" objects="1" scenarios="1" selectLockedCells="1" selectUnlockedCells="1"/>
  <mergeCells count="5">
    <mergeCell ref="B2:D2"/>
    <mergeCell ref="B4:C4"/>
    <mergeCell ref="B6:C6"/>
    <mergeCell ref="B8:D8"/>
    <mergeCell ref="B10:D10"/>
  </mergeCells>
  <pageMargins left="0.7" right="0.7" top="0.78740157499999996" bottom="0.78740157499999996"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255"/>
  <sheetViews>
    <sheetView zoomScale="50" zoomScaleNormal="50" workbookViewId="0">
      <selection activeCell="B2" sqref="B2:F2"/>
    </sheetView>
  </sheetViews>
  <sheetFormatPr baseColWidth="10" defaultRowHeight="16" x14ac:dyDescent="0.2"/>
  <cols>
    <col min="1" max="1" width="10.83203125" style="313"/>
    <col min="2" max="2" width="15" style="313" customWidth="1"/>
    <col min="3" max="3" width="31.5" style="313" customWidth="1"/>
    <col min="4" max="4" width="84" style="313" customWidth="1"/>
    <col min="5" max="5" width="108" style="313" customWidth="1"/>
    <col min="6" max="6" width="144.6640625" style="313" customWidth="1"/>
    <col min="7" max="7" width="10.83203125" style="313"/>
    <col min="8" max="13" width="75" style="313" customWidth="1"/>
    <col min="14" max="16384" width="10.83203125" style="313"/>
  </cols>
  <sheetData>
    <row r="1" spans="1:13" ht="17" thickBot="1" x14ac:dyDescent="0.25">
      <c r="A1" s="75"/>
      <c r="B1" s="73"/>
      <c r="C1" s="73"/>
      <c r="D1" s="74"/>
      <c r="E1" s="74"/>
      <c r="F1" s="74"/>
      <c r="G1" s="75"/>
    </row>
    <row r="2" spans="1:13" ht="46" thickBot="1" x14ac:dyDescent="0.25">
      <c r="A2" s="75"/>
      <c r="B2" s="399" t="s">
        <v>0</v>
      </c>
      <c r="C2" s="400"/>
      <c r="D2" s="400"/>
      <c r="E2" s="400"/>
      <c r="F2" s="401"/>
      <c r="G2" s="75"/>
    </row>
    <row r="3" spans="1:13" ht="17" thickBot="1" x14ac:dyDescent="0.25">
      <c r="A3" s="75"/>
      <c r="B3" s="73"/>
      <c r="C3" s="73"/>
      <c r="D3" s="74"/>
      <c r="E3" s="74"/>
      <c r="F3" s="74"/>
      <c r="G3" s="75"/>
    </row>
    <row r="4" spans="1:13" ht="26" thickBot="1" x14ac:dyDescent="0.25">
      <c r="A4" s="75"/>
      <c r="B4" s="402" t="s">
        <v>1</v>
      </c>
      <c r="C4" s="403"/>
      <c r="D4" s="404" t="s">
        <v>1599</v>
      </c>
      <c r="E4" s="405"/>
      <c r="F4" s="406"/>
      <c r="G4" s="75"/>
    </row>
    <row r="5" spans="1:13" ht="26" thickBot="1" x14ac:dyDescent="0.25">
      <c r="A5" s="75"/>
      <c r="B5" s="76"/>
      <c r="C5" s="76"/>
      <c r="D5" s="76"/>
      <c r="E5" s="76"/>
      <c r="F5" s="74"/>
      <c r="G5" s="75"/>
    </row>
    <row r="6" spans="1:13" ht="26" thickBot="1" x14ac:dyDescent="0.25">
      <c r="A6" s="75"/>
      <c r="B6" s="407" t="s">
        <v>2</v>
      </c>
      <c r="C6" s="408"/>
      <c r="D6" s="404" t="s">
        <v>3</v>
      </c>
      <c r="E6" s="405"/>
      <c r="F6" s="406"/>
      <c r="G6" s="75"/>
    </row>
    <row r="7" spans="1:13" ht="17" thickBot="1" x14ac:dyDescent="0.25">
      <c r="A7" s="75"/>
      <c r="B7" s="73"/>
      <c r="C7" s="73"/>
      <c r="D7" s="74"/>
      <c r="E7" s="74"/>
      <c r="F7" s="74"/>
      <c r="G7" s="75"/>
    </row>
    <row r="8" spans="1:13" ht="60" thickBot="1" x14ac:dyDescent="0.25">
      <c r="A8" s="75"/>
      <c r="B8" s="409" t="s">
        <v>1136</v>
      </c>
      <c r="C8" s="410"/>
      <c r="D8" s="410"/>
      <c r="E8" s="410"/>
      <c r="F8" s="411"/>
      <c r="G8" s="75"/>
    </row>
    <row r="9" spans="1:13" ht="17" thickBot="1" x14ac:dyDescent="0.25">
      <c r="A9" s="75"/>
      <c r="B9" s="73"/>
      <c r="C9" s="73"/>
      <c r="D9" s="74"/>
      <c r="E9" s="74"/>
      <c r="F9" s="74"/>
      <c r="G9" s="75"/>
    </row>
    <row r="10" spans="1:13" ht="26" thickBot="1" x14ac:dyDescent="0.25">
      <c r="A10" s="78"/>
      <c r="B10" s="393" t="s">
        <v>682</v>
      </c>
      <c r="C10" s="394"/>
      <c r="D10" s="394"/>
      <c r="E10" s="394"/>
      <c r="F10" s="395"/>
      <c r="G10" s="77"/>
      <c r="H10" s="396" t="s">
        <v>1147</v>
      </c>
      <c r="I10" s="397"/>
      <c r="J10" s="397"/>
      <c r="K10" s="397"/>
      <c r="L10" s="397"/>
      <c r="M10" s="398"/>
    </row>
    <row r="11" spans="1:13" ht="18" thickBot="1" x14ac:dyDescent="0.25">
      <c r="A11" s="75"/>
      <c r="B11" s="314" t="s">
        <v>5</v>
      </c>
      <c r="C11" s="315" t="s">
        <v>683</v>
      </c>
      <c r="D11" s="316" t="s">
        <v>1606</v>
      </c>
      <c r="E11" s="316" t="s">
        <v>7</v>
      </c>
      <c r="F11" s="317" t="s">
        <v>684</v>
      </c>
      <c r="G11" s="318"/>
      <c r="H11" s="319" t="s">
        <v>1148</v>
      </c>
      <c r="I11" s="320" t="s">
        <v>1149</v>
      </c>
      <c r="J11" s="320" t="s">
        <v>1150</v>
      </c>
      <c r="K11" s="320" t="s">
        <v>1605</v>
      </c>
      <c r="L11" s="320" t="s">
        <v>1151</v>
      </c>
      <c r="M11" s="321" t="s">
        <v>1152</v>
      </c>
    </row>
    <row r="12" spans="1:13" ht="28" customHeight="1" x14ac:dyDescent="0.2">
      <c r="A12" s="75"/>
      <c r="B12" s="322" t="s">
        <v>8</v>
      </c>
      <c r="C12" s="323">
        <v>44774</v>
      </c>
      <c r="D12" s="324" t="s">
        <v>685</v>
      </c>
      <c r="E12" s="324" t="s">
        <v>281</v>
      </c>
      <c r="F12" s="325" t="s">
        <v>686</v>
      </c>
      <c r="G12" s="226"/>
      <c r="H12" s="329" t="s">
        <v>1138</v>
      </c>
      <c r="I12" s="329" t="s">
        <v>1138</v>
      </c>
      <c r="J12" s="329" t="s">
        <v>1138</v>
      </c>
      <c r="K12" s="330" t="s">
        <v>1139</v>
      </c>
      <c r="L12" s="329" t="s">
        <v>1140</v>
      </c>
      <c r="M12" s="330" t="s">
        <v>1141</v>
      </c>
    </row>
    <row r="13" spans="1:13" ht="28" customHeight="1" x14ac:dyDescent="0.2">
      <c r="A13" s="75"/>
      <c r="B13" s="331" t="s">
        <v>11</v>
      </c>
      <c r="C13" s="332">
        <v>0</v>
      </c>
      <c r="D13" s="333" t="s">
        <v>687</v>
      </c>
      <c r="E13" s="333" t="s">
        <v>235</v>
      </c>
      <c r="F13" s="334" t="s">
        <v>688</v>
      </c>
      <c r="G13" s="226"/>
      <c r="H13" s="335" t="s">
        <v>1138</v>
      </c>
      <c r="I13" s="335" t="s">
        <v>1138</v>
      </c>
      <c r="J13" s="335" t="s">
        <v>1138</v>
      </c>
      <c r="K13" s="330" t="s">
        <v>1139</v>
      </c>
      <c r="L13" s="335" t="s">
        <v>1140</v>
      </c>
      <c r="M13" s="330" t="s">
        <v>1141</v>
      </c>
    </row>
    <row r="14" spans="1:13" ht="28" customHeight="1" x14ac:dyDescent="0.2">
      <c r="A14" s="75"/>
      <c r="B14" s="331" t="s">
        <v>13</v>
      </c>
      <c r="C14" s="332">
        <v>39814</v>
      </c>
      <c r="D14" s="333" t="s">
        <v>689</v>
      </c>
      <c r="E14" s="333" t="s">
        <v>622</v>
      </c>
      <c r="F14" s="334" t="s">
        <v>690</v>
      </c>
      <c r="G14" s="226"/>
      <c r="H14" s="335" t="s">
        <v>1138</v>
      </c>
      <c r="I14" s="335" t="s">
        <v>1138</v>
      </c>
      <c r="J14" s="335" t="s">
        <v>1138</v>
      </c>
      <c r="K14" s="330" t="s">
        <v>1138</v>
      </c>
      <c r="L14" s="335" t="s">
        <v>1142</v>
      </c>
      <c r="M14" s="330" t="s">
        <v>1142</v>
      </c>
    </row>
    <row r="15" spans="1:13" ht="28" customHeight="1" x14ac:dyDescent="0.2">
      <c r="A15" s="75"/>
      <c r="B15" s="331" t="s">
        <v>15</v>
      </c>
      <c r="C15" s="332" t="s">
        <v>691</v>
      </c>
      <c r="D15" s="333" t="s">
        <v>692</v>
      </c>
      <c r="E15" s="333" t="s">
        <v>355</v>
      </c>
      <c r="F15" s="334" t="s">
        <v>693</v>
      </c>
      <c r="G15" s="226"/>
      <c r="H15" s="335" t="s">
        <v>1138</v>
      </c>
      <c r="I15" s="335" t="s">
        <v>1138</v>
      </c>
      <c r="J15" s="335" t="s">
        <v>1138</v>
      </c>
      <c r="K15" s="330" t="s">
        <v>1138</v>
      </c>
      <c r="L15" s="335" t="s">
        <v>1142</v>
      </c>
      <c r="M15" s="330" t="s">
        <v>1142</v>
      </c>
    </row>
    <row r="16" spans="1:13" ht="28" customHeight="1" x14ac:dyDescent="0.2">
      <c r="A16" s="75"/>
      <c r="B16" s="331" t="s">
        <v>17</v>
      </c>
      <c r="C16" s="332" t="s">
        <v>694</v>
      </c>
      <c r="D16" s="333" t="s">
        <v>695</v>
      </c>
      <c r="E16" s="333" t="s">
        <v>386</v>
      </c>
      <c r="F16" s="334" t="s">
        <v>696</v>
      </c>
      <c r="G16" s="226"/>
      <c r="H16" s="335" t="s">
        <v>1138</v>
      </c>
      <c r="I16" s="335" t="s">
        <v>1138</v>
      </c>
      <c r="J16" s="335" t="s">
        <v>1139</v>
      </c>
      <c r="K16" s="330" t="s">
        <v>1139</v>
      </c>
      <c r="L16" s="335" t="s">
        <v>1140</v>
      </c>
      <c r="M16" s="330" t="s">
        <v>1143</v>
      </c>
    </row>
    <row r="17" spans="1:13" ht="28" customHeight="1" x14ac:dyDescent="0.2">
      <c r="A17" s="75"/>
      <c r="B17" s="331" t="s">
        <v>19</v>
      </c>
      <c r="C17" s="332" t="s">
        <v>697</v>
      </c>
      <c r="D17" s="333" t="s">
        <v>698</v>
      </c>
      <c r="E17" s="333" t="s">
        <v>227</v>
      </c>
      <c r="F17" s="334" t="s">
        <v>699</v>
      </c>
      <c r="G17" s="226"/>
      <c r="H17" s="335" t="s">
        <v>1138</v>
      </c>
      <c r="I17" s="335" t="s">
        <v>1138</v>
      </c>
      <c r="J17" s="335" t="s">
        <v>1138</v>
      </c>
      <c r="K17" s="330" t="s">
        <v>1139</v>
      </c>
      <c r="L17" s="335" t="s">
        <v>1140</v>
      </c>
      <c r="M17" s="330" t="s">
        <v>1141</v>
      </c>
    </row>
    <row r="18" spans="1:13" ht="28" customHeight="1" x14ac:dyDescent="0.2">
      <c r="A18" s="75"/>
      <c r="B18" s="331" t="s">
        <v>21</v>
      </c>
      <c r="C18" s="332" t="s">
        <v>700</v>
      </c>
      <c r="D18" s="333" t="s">
        <v>701</v>
      </c>
      <c r="E18" s="333" t="s">
        <v>86</v>
      </c>
      <c r="F18" s="334" t="s">
        <v>702</v>
      </c>
      <c r="G18" s="226"/>
      <c r="H18" s="335" t="s">
        <v>1138</v>
      </c>
      <c r="I18" s="335" t="s">
        <v>1138</v>
      </c>
      <c r="J18" s="335" t="s">
        <v>1138</v>
      </c>
      <c r="K18" s="330" t="s">
        <v>1139</v>
      </c>
      <c r="L18" s="335" t="s">
        <v>1140</v>
      </c>
      <c r="M18" s="330" t="s">
        <v>1141</v>
      </c>
    </row>
    <row r="19" spans="1:13" ht="28" customHeight="1" x14ac:dyDescent="0.2">
      <c r="A19" s="75"/>
      <c r="B19" s="331" t="s">
        <v>23</v>
      </c>
      <c r="C19" s="332">
        <v>43252</v>
      </c>
      <c r="D19" s="333" t="s">
        <v>703</v>
      </c>
      <c r="E19" s="333" t="s">
        <v>74</v>
      </c>
      <c r="F19" s="334" t="s">
        <v>704</v>
      </c>
      <c r="G19" s="226"/>
      <c r="H19" s="335" t="s">
        <v>1138</v>
      </c>
      <c r="I19" s="335" t="s">
        <v>1138</v>
      </c>
      <c r="J19" s="335" t="s">
        <v>1138</v>
      </c>
      <c r="K19" s="330" t="s">
        <v>1139</v>
      </c>
      <c r="L19" s="335" t="s">
        <v>1140</v>
      </c>
      <c r="M19" s="330" t="s">
        <v>1141</v>
      </c>
    </row>
    <row r="20" spans="1:13" ht="28" customHeight="1" x14ac:dyDescent="0.2">
      <c r="A20" s="75"/>
      <c r="B20" s="331" t="s">
        <v>25</v>
      </c>
      <c r="C20" s="332" t="s">
        <v>705</v>
      </c>
      <c r="D20" s="333" t="s">
        <v>706</v>
      </c>
      <c r="E20" s="333" t="s">
        <v>169</v>
      </c>
      <c r="F20" s="334" t="s">
        <v>707</v>
      </c>
      <c r="G20" s="226"/>
      <c r="H20" s="335" t="s">
        <v>1138</v>
      </c>
      <c r="I20" s="335" t="s">
        <v>1138</v>
      </c>
      <c r="J20" s="335" t="s">
        <v>1138</v>
      </c>
      <c r="K20" s="330" t="s">
        <v>1138</v>
      </c>
      <c r="L20" s="335" t="s">
        <v>1142</v>
      </c>
      <c r="M20" s="330" t="s">
        <v>1142</v>
      </c>
    </row>
    <row r="21" spans="1:13" ht="28" customHeight="1" x14ac:dyDescent="0.2">
      <c r="A21" s="75"/>
      <c r="B21" s="331" t="s">
        <v>27</v>
      </c>
      <c r="C21" s="332" t="s">
        <v>708</v>
      </c>
      <c r="D21" s="333" t="s">
        <v>709</v>
      </c>
      <c r="E21" s="333" t="s">
        <v>296</v>
      </c>
      <c r="F21" s="334" t="s">
        <v>710</v>
      </c>
      <c r="G21" s="226"/>
      <c r="H21" s="335" t="s">
        <v>1138</v>
      </c>
      <c r="I21" s="335" t="s">
        <v>1138</v>
      </c>
      <c r="J21" s="335" t="s">
        <v>1138</v>
      </c>
      <c r="K21" s="330" t="s">
        <v>1139</v>
      </c>
      <c r="L21" s="335" t="s">
        <v>1140</v>
      </c>
      <c r="M21" s="330" t="s">
        <v>1141</v>
      </c>
    </row>
    <row r="22" spans="1:13" ht="28" customHeight="1" x14ac:dyDescent="0.2">
      <c r="A22" s="75"/>
      <c r="B22" s="331" t="s">
        <v>29</v>
      </c>
      <c r="C22" s="332" t="s">
        <v>711</v>
      </c>
      <c r="D22" s="333" t="s">
        <v>712</v>
      </c>
      <c r="E22" s="333" t="s">
        <v>142</v>
      </c>
      <c r="F22" s="334" t="s">
        <v>713</v>
      </c>
      <c r="G22" s="226"/>
      <c r="H22" s="335" t="s">
        <v>1138</v>
      </c>
      <c r="I22" s="335" t="s">
        <v>1138</v>
      </c>
      <c r="J22" s="335" t="s">
        <v>1138</v>
      </c>
      <c r="K22" s="330" t="s">
        <v>1139</v>
      </c>
      <c r="L22" s="335" t="s">
        <v>1140</v>
      </c>
      <c r="M22" s="330" t="s">
        <v>1141</v>
      </c>
    </row>
    <row r="23" spans="1:13" ht="28" customHeight="1" x14ac:dyDescent="0.2">
      <c r="A23" s="75"/>
      <c r="B23" s="331" t="s">
        <v>31</v>
      </c>
      <c r="C23" s="332" t="s">
        <v>714</v>
      </c>
      <c r="D23" s="333" t="s">
        <v>715</v>
      </c>
      <c r="E23" s="333" t="s">
        <v>503</v>
      </c>
      <c r="F23" s="334" t="s">
        <v>716</v>
      </c>
      <c r="G23" s="226"/>
      <c r="H23" s="335" t="s">
        <v>1138</v>
      </c>
      <c r="I23" s="335" t="s">
        <v>1138</v>
      </c>
      <c r="J23" s="335" t="s">
        <v>1139</v>
      </c>
      <c r="K23" s="330" t="s">
        <v>1139</v>
      </c>
      <c r="L23" s="335" t="s">
        <v>1140</v>
      </c>
      <c r="M23" s="330" t="s">
        <v>1143</v>
      </c>
    </row>
    <row r="24" spans="1:13" ht="28" customHeight="1" x14ac:dyDescent="0.2">
      <c r="A24" s="75"/>
      <c r="B24" s="331" t="s">
        <v>33</v>
      </c>
      <c r="C24" s="332" t="s">
        <v>717</v>
      </c>
      <c r="D24" s="333" t="s">
        <v>718</v>
      </c>
      <c r="E24" s="333" t="s">
        <v>497</v>
      </c>
      <c r="F24" s="334" t="s">
        <v>719</v>
      </c>
      <c r="G24" s="226"/>
      <c r="H24" s="335" t="s">
        <v>1138</v>
      </c>
      <c r="I24" s="335" t="s">
        <v>1138</v>
      </c>
      <c r="J24" s="335" t="s">
        <v>1139</v>
      </c>
      <c r="K24" s="330" t="s">
        <v>1139</v>
      </c>
      <c r="L24" s="335" t="s">
        <v>1140</v>
      </c>
      <c r="M24" s="330" t="s">
        <v>1143</v>
      </c>
    </row>
    <row r="25" spans="1:13" ht="28" customHeight="1" x14ac:dyDescent="0.2">
      <c r="A25" s="75"/>
      <c r="B25" s="331" t="s">
        <v>35</v>
      </c>
      <c r="C25" s="332">
        <v>34060</v>
      </c>
      <c r="D25" s="333" t="s">
        <v>706</v>
      </c>
      <c r="E25" s="333" t="s">
        <v>243</v>
      </c>
      <c r="F25" s="334" t="s">
        <v>720</v>
      </c>
      <c r="G25" s="226"/>
      <c r="H25" s="335" t="s">
        <v>1138</v>
      </c>
      <c r="I25" s="335" t="s">
        <v>1139</v>
      </c>
      <c r="J25" s="335" t="s">
        <v>1138</v>
      </c>
      <c r="K25" s="330" t="s">
        <v>1139</v>
      </c>
      <c r="L25" s="335" t="s">
        <v>1140</v>
      </c>
      <c r="M25" s="330" t="s">
        <v>1143</v>
      </c>
    </row>
    <row r="26" spans="1:13" ht="28" customHeight="1" x14ac:dyDescent="0.2">
      <c r="A26" s="75"/>
      <c r="B26" s="331" t="s">
        <v>37</v>
      </c>
      <c r="C26" s="332" t="s">
        <v>717</v>
      </c>
      <c r="D26" s="333" t="s">
        <v>721</v>
      </c>
      <c r="E26" s="333" t="s">
        <v>509</v>
      </c>
      <c r="F26" s="334" t="s">
        <v>722</v>
      </c>
      <c r="G26" s="226"/>
      <c r="H26" s="335" t="s">
        <v>1138</v>
      </c>
      <c r="I26" s="335" t="s">
        <v>1138</v>
      </c>
      <c r="J26" s="335" t="s">
        <v>1139</v>
      </c>
      <c r="K26" s="330" t="s">
        <v>1139</v>
      </c>
      <c r="L26" s="335" t="s">
        <v>1140</v>
      </c>
      <c r="M26" s="330" t="s">
        <v>1143</v>
      </c>
    </row>
    <row r="27" spans="1:13" ht="28" customHeight="1" x14ac:dyDescent="0.2">
      <c r="A27" s="75"/>
      <c r="B27" s="331" t="s">
        <v>39</v>
      </c>
      <c r="C27" s="332">
        <v>39814</v>
      </c>
      <c r="D27" s="333" t="s">
        <v>723</v>
      </c>
      <c r="E27" s="333" t="s">
        <v>547</v>
      </c>
      <c r="F27" s="334" t="s">
        <v>724</v>
      </c>
      <c r="G27" s="226"/>
      <c r="H27" s="335" t="s">
        <v>1138</v>
      </c>
      <c r="I27" s="335" t="s">
        <v>1138</v>
      </c>
      <c r="J27" s="335" t="s">
        <v>1138</v>
      </c>
      <c r="K27" s="330" t="s">
        <v>1139</v>
      </c>
      <c r="L27" s="335" t="s">
        <v>1140</v>
      </c>
      <c r="M27" s="330" t="s">
        <v>1141</v>
      </c>
    </row>
    <row r="28" spans="1:13" ht="28" customHeight="1" x14ac:dyDescent="0.2">
      <c r="A28" s="75"/>
      <c r="B28" s="331" t="s">
        <v>41</v>
      </c>
      <c r="C28" s="332">
        <v>43709</v>
      </c>
      <c r="D28" s="333" t="s">
        <v>725</v>
      </c>
      <c r="E28" s="333" t="s">
        <v>112</v>
      </c>
      <c r="F28" s="334" t="s">
        <v>726</v>
      </c>
      <c r="G28" s="226"/>
      <c r="H28" s="335" t="s">
        <v>1138</v>
      </c>
      <c r="I28" s="335" t="s">
        <v>1138</v>
      </c>
      <c r="J28" s="335" t="s">
        <v>1138</v>
      </c>
      <c r="K28" s="330" t="s">
        <v>1138</v>
      </c>
      <c r="L28" s="335" t="s">
        <v>1142</v>
      </c>
      <c r="M28" s="330" t="s">
        <v>1142</v>
      </c>
    </row>
    <row r="29" spans="1:13" ht="28" customHeight="1" x14ac:dyDescent="0.2">
      <c r="A29" s="75"/>
      <c r="B29" s="331" t="s">
        <v>43</v>
      </c>
      <c r="C29" s="332">
        <v>42917</v>
      </c>
      <c r="D29" s="333" t="s">
        <v>727</v>
      </c>
      <c r="E29" s="333" t="s">
        <v>275</v>
      </c>
      <c r="F29" s="334" t="s">
        <v>728</v>
      </c>
      <c r="G29" s="226"/>
      <c r="H29" s="335" t="s">
        <v>1138</v>
      </c>
      <c r="I29" s="335" t="s">
        <v>1138</v>
      </c>
      <c r="J29" s="335" t="s">
        <v>1138</v>
      </c>
      <c r="K29" s="330" t="s">
        <v>1139</v>
      </c>
      <c r="L29" s="335" t="s">
        <v>1140</v>
      </c>
      <c r="M29" s="330" t="s">
        <v>1141</v>
      </c>
    </row>
    <row r="30" spans="1:13" ht="28" customHeight="1" x14ac:dyDescent="0.2">
      <c r="A30" s="75"/>
      <c r="B30" s="331" t="s">
        <v>45</v>
      </c>
      <c r="C30" s="332">
        <v>40179</v>
      </c>
      <c r="D30" s="333" t="s">
        <v>729</v>
      </c>
      <c r="E30" s="333" t="s">
        <v>90</v>
      </c>
      <c r="F30" s="334" t="s">
        <v>730</v>
      </c>
      <c r="G30" s="226"/>
      <c r="H30" s="335" t="s">
        <v>1138</v>
      </c>
      <c r="I30" s="335" t="s">
        <v>1138</v>
      </c>
      <c r="J30" s="335" t="s">
        <v>1138</v>
      </c>
      <c r="K30" s="330" t="s">
        <v>1139</v>
      </c>
      <c r="L30" s="335" t="s">
        <v>1140</v>
      </c>
      <c r="M30" s="330" t="s">
        <v>1141</v>
      </c>
    </row>
    <row r="31" spans="1:13" ht="28" customHeight="1" x14ac:dyDescent="0.2">
      <c r="A31" s="75"/>
      <c r="B31" s="331" t="s">
        <v>47</v>
      </c>
      <c r="C31" s="332">
        <v>42005</v>
      </c>
      <c r="D31" s="333" t="s">
        <v>731</v>
      </c>
      <c r="E31" s="333" t="s">
        <v>88</v>
      </c>
      <c r="F31" s="334" t="s">
        <v>732</v>
      </c>
      <c r="G31" s="226"/>
      <c r="H31" s="335" t="s">
        <v>1138</v>
      </c>
      <c r="I31" s="335" t="s">
        <v>1138</v>
      </c>
      <c r="J31" s="335" t="s">
        <v>1138</v>
      </c>
      <c r="K31" s="330" t="s">
        <v>1139</v>
      </c>
      <c r="L31" s="335" t="s">
        <v>1140</v>
      </c>
      <c r="M31" s="330" t="s">
        <v>1141</v>
      </c>
    </row>
    <row r="32" spans="1:13" ht="28" customHeight="1" x14ac:dyDescent="0.2">
      <c r="A32" s="75"/>
      <c r="B32" s="331" t="s">
        <v>49</v>
      </c>
      <c r="C32" s="332" t="s">
        <v>733</v>
      </c>
      <c r="D32" s="333" t="s">
        <v>734</v>
      </c>
      <c r="E32" s="333" t="s">
        <v>651</v>
      </c>
      <c r="F32" s="334" t="s">
        <v>735</v>
      </c>
      <c r="G32" s="226"/>
      <c r="H32" s="335" t="s">
        <v>1138</v>
      </c>
      <c r="I32" s="335" t="s">
        <v>1138</v>
      </c>
      <c r="J32" s="335" t="s">
        <v>1138</v>
      </c>
      <c r="K32" s="330" t="s">
        <v>1138</v>
      </c>
      <c r="L32" s="335" t="s">
        <v>1142</v>
      </c>
      <c r="M32" s="330" t="s">
        <v>1142</v>
      </c>
    </row>
    <row r="33" spans="1:13" ht="28" customHeight="1" x14ac:dyDescent="0.2">
      <c r="A33" s="75"/>
      <c r="B33" s="331" t="s">
        <v>51</v>
      </c>
      <c r="C33" s="332" t="s">
        <v>736</v>
      </c>
      <c r="D33" s="333" t="s">
        <v>737</v>
      </c>
      <c r="E33" s="333" t="s">
        <v>655</v>
      </c>
      <c r="F33" s="334" t="s">
        <v>738</v>
      </c>
      <c r="G33" s="226"/>
      <c r="H33" s="335" t="s">
        <v>1138</v>
      </c>
      <c r="I33" s="335" t="s">
        <v>1138</v>
      </c>
      <c r="J33" s="335" t="s">
        <v>1138</v>
      </c>
      <c r="K33" s="330" t="s">
        <v>1138</v>
      </c>
      <c r="L33" s="335" t="s">
        <v>1142</v>
      </c>
      <c r="M33" s="330" t="s">
        <v>1142</v>
      </c>
    </row>
    <row r="34" spans="1:13" ht="28" customHeight="1" x14ac:dyDescent="0.2">
      <c r="A34" s="75"/>
      <c r="B34" s="331" t="s">
        <v>53</v>
      </c>
      <c r="C34" s="332">
        <v>44593</v>
      </c>
      <c r="D34" s="333" t="s">
        <v>739</v>
      </c>
      <c r="E34" s="333" t="s">
        <v>477</v>
      </c>
      <c r="F34" s="334" t="s">
        <v>740</v>
      </c>
      <c r="G34" s="226"/>
      <c r="H34" s="335" t="s">
        <v>1138</v>
      </c>
      <c r="I34" s="335" t="s">
        <v>1138</v>
      </c>
      <c r="J34" s="335" t="s">
        <v>1138</v>
      </c>
      <c r="K34" s="330" t="s">
        <v>1139</v>
      </c>
      <c r="L34" s="335" t="s">
        <v>1140</v>
      </c>
      <c r="M34" s="330" t="s">
        <v>1141</v>
      </c>
    </row>
    <row r="35" spans="1:13" ht="28" customHeight="1" x14ac:dyDescent="0.2">
      <c r="A35" s="75"/>
      <c r="B35" s="331" t="s">
        <v>55</v>
      </c>
      <c r="C35" s="332">
        <v>42217</v>
      </c>
      <c r="D35" s="333" t="s">
        <v>741</v>
      </c>
      <c r="E35" s="333" t="s">
        <v>70</v>
      </c>
      <c r="F35" s="334" t="s">
        <v>742</v>
      </c>
      <c r="G35" s="226"/>
      <c r="H35" s="335" t="s">
        <v>1138</v>
      </c>
      <c r="I35" s="335" t="s">
        <v>1138</v>
      </c>
      <c r="J35" s="335" t="s">
        <v>1138</v>
      </c>
      <c r="K35" s="330" t="s">
        <v>1139</v>
      </c>
      <c r="L35" s="335" t="s">
        <v>1140</v>
      </c>
      <c r="M35" s="330" t="s">
        <v>1141</v>
      </c>
    </row>
    <row r="36" spans="1:13" ht="28" customHeight="1" x14ac:dyDescent="0.2">
      <c r="A36" s="75"/>
      <c r="B36" s="331" t="s">
        <v>57</v>
      </c>
      <c r="C36" s="332">
        <v>44713</v>
      </c>
      <c r="D36" s="333" t="s">
        <v>743</v>
      </c>
      <c r="E36" s="333" t="s">
        <v>48</v>
      </c>
      <c r="F36" s="334" t="s">
        <v>744</v>
      </c>
      <c r="G36" s="226"/>
      <c r="H36" s="335" t="s">
        <v>1138</v>
      </c>
      <c r="I36" s="335" t="s">
        <v>1138</v>
      </c>
      <c r="J36" s="335" t="s">
        <v>1138</v>
      </c>
      <c r="K36" s="330" t="s">
        <v>1139</v>
      </c>
      <c r="L36" s="335" t="s">
        <v>1140</v>
      </c>
      <c r="M36" s="330" t="s">
        <v>1141</v>
      </c>
    </row>
    <row r="37" spans="1:13" ht="28" customHeight="1" x14ac:dyDescent="0.2">
      <c r="A37" s="75"/>
      <c r="B37" s="331" t="s">
        <v>59</v>
      </c>
      <c r="C37" s="332">
        <v>37196</v>
      </c>
      <c r="D37" s="333" t="s">
        <v>745</v>
      </c>
      <c r="E37" s="333" t="s">
        <v>251</v>
      </c>
      <c r="F37" s="334" t="s">
        <v>746</v>
      </c>
      <c r="G37" s="226"/>
      <c r="H37" s="335" t="s">
        <v>1138</v>
      </c>
      <c r="I37" s="335" t="s">
        <v>1138</v>
      </c>
      <c r="J37" s="335" t="s">
        <v>1138</v>
      </c>
      <c r="K37" s="330" t="s">
        <v>1139</v>
      </c>
      <c r="L37" s="335" t="s">
        <v>1140</v>
      </c>
      <c r="M37" s="330" t="s">
        <v>1141</v>
      </c>
    </row>
    <row r="38" spans="1:13" ht="28" customHeight="1" x14ac:dyDescent="0.2">
      <c r="A38" s="75"/>
      <c r="B38" s="331" t="s">
        <v>61</v>
      </c>
      <c r="C38" s="332" t="s">
        <v>733</v>
      </c>
      <c r="D38" s="333" t="s">
        <v>747</v>
      </c>
      <c r="E38" s="333" t="s">
        <v>76</v>
      </c>
      <c r="F38" s="334" t="s">
        <v>748</v>
      </c>
      <c r="G38" s="226"/>
      <c r="H38" s="335" t="s">
        <v>1138</v>
      </c>
      <c r="I38" s="335" t="s">
        <v>1138</v>
      </c>
      <c r="J38" s="335" t="s">
        <v>1138</v>
      </c>
      <c r="K38" s="330" t="s">
        <v>1139</v>
      </c>
      <c r="L38" s="335" t="s">
        <v>1140</v>
      </c>
      <c r="M38" s="330" t="s">
        <v>1141</v>
      </c>
    </row>
    <row r="39" spans="1:13" ht="28" customHeight="1" x14ac:dyDescent="0.2">
      <c r="A39" s="75"/>
      <c r="B39" s="331" t="s">
        <v>63</v>
      </c>
      <c r="C39" s="332">
        <v>43344</v>
      </c>
      <c r="D39" s="333" t="s">
        <v>749</v>
      </c>
      <c r="E39" s="333" t="s">
        <v>391</v>
      </c>
      <c r="F39" s="334" t="s">
        <v>750</v>
      </c>
      <c r="G39" s="226"/>
      <c r="H39" s="335" t="s">
        <v>1138</v>
      </c>
      <c r="I39" s="335" t="s">
        <v>1138</v>
      </c>
      <c r="J39" s="335" t="s">
        <v>1138</v>
      </c>
      <c r="K39" s="330" t="s">
        <v>1139</v>
      </c>
      <c r="L39" s="335" t="s">
        <v>1140</v>
      </c>
      <c r="M39" s="330" t="s">
        <v>1141</v>
      </c>
    </row>
    <row r="40" spans="1:13" ht="28" customHeight="1" x14ac:dyDescent="0.2">
      <c r="A40" s="75"/>
      <c r="B40" s="331" t="s">
        <v>65</v>
      </c>
      <c r="C40" s="332">
        <v>41365</v>
      </c>
      <c r="D40" s="333" t="s">
        <v>751</v>
      </c>
      <c r="E40" s="333" t="s">
        <v>595</v>
      </c>
      <c r="F40" s="334" t="s">
        <v>752</v>
      </c>
      <c r="G40" s="226"/>
      <c r="H40" s="335" t="s">
        <v>1138</v>
      </c>
      <c r="I40" s="335" t="s">
        <v>1138</v>
      </c>
      <c r="J40" s="335" t="s">
        <v>1138</v>
      </c>
      <c r="K40" s="330" t="s">
        <v>1138</v>
      </c>
      <c r="L40" s="335" t="s">
        <v>1142</v>
      </c>
      <c r="M40" s="330" t="s">
        <v>1142</v>
      </c>
    </row>
    <row r="41" spans="1:13" ht="28" customHeight="1" x14ac:dyDescent="0.2">
      <c r="A41" s="75"/>
      <c r="B41" s="331" t="s">
        <v>67</v>
      </c>
      <c r="C41" s="332">
        <v>39448</v>
      </c>
      <c r="D41" s="333" t="s">
        <v>753</v>
      </c>
      <c r="E41" s="333" t="s">
        <v>165</v>
      </c>
      <c r="F41" s="334" t="s">
        <v>754</v>
      </c>
      <c r="G41" s="226"/>
      <c r="H41" s="335" t="s">
        <v>1138</v>
      </c>
      <c r="I41" s="335" t="s">
        <v>1138</v>
      </c>
      <c r="J41" s="335" t="s">
        <v>1138</v>
      </c>
      <c r="K41" s="330" t="s">
        <v>1139</v>
      </c>
      <c r="L41" s="335" t="s">
        <v>1140</v>
      </c>
      <c r="M41" s="330" t="s">
        <v>1141</v>
      </c>
    </row>
    <row r="42" spans="1:13" ht="28" customHeight="1" x14ac:dyDescent="0.2">
      <c r="A42" s="75"/>
      <c r="B42" s="331" t="s">
        <v>69</v>
      </c>
      <c r="C42" s="332">
        <v>41275</v>
      </c>
      <c r="D42" s="333" t="s">
        <v>755</v>
      </c>
      <c r="E42" s="333" t="s">
        <v>511</v>
      </c>
      <c r="F42" s="334" t="s">
        <v>756</v>
      </c>
      <c r="G42" s="226"/>
      <c r="H42" s="335" t="s">
        <v>1138</v>
      </c>
      <c r="I42" s="335" t="s">
        <v>1138</v>
      </c>
      <c r="J42" s="335" t="s">
        <v>1139</v>
      </c>
      <c r="K42" s="330" t="s">
        <v>1139</v>
      </c>
      <c r="L42" s="335" t="s">
        <v>1140</v>
      </c>
      <c r="M42" s="330" t="s">
        <v>1143</v>
      </c>
    </row>
    <row r="43" spans="1:13" ht="28" customHeight="1" x14ac:dyDescent="0.2">
      <c r="A43" s="75"/>
      <c r="B43" s="331" t="s">
        <v>71</v>
      </c>
      <c r="C43" s="332">
        <v>43466</v>
      </c>
      <c r="D43" s="333" t="s">
        <v>757</v>
      </c>
      <c r="E43" s="333" t="s">
        <v>758</v>
      </c>
      <c r="F43" s="334" t="s">
        <v>759</v>
      </c>
      <c r="G43" s="226"/>
      <c r="H43" s="335" t="s">
        <v>1138</v>
      </c>
      <c r="I43" s="335" t="s">
        <v>1138</v>
      </c>
      <c r="J43" s="335" t="s">
        <v>1139</v>
      </c>
      <c r="K43" s="330" t="s">
        <v>1139</v>
      </c>
      <c r="L43" s="335" t="s">
        <v>1140</v>
      </c>
      <c r="M43" s="330" t="s">
        <v>1143</v>
      </c>
    </row>
    <row r="44" spans="1:13" ht="28" customHeight="1" x14ac:dyDescent="0.2">
      <c r="A44" s="75"/>
      <c r="B44" s="331" t="s">
        <v>73</v>
      </c>
      <c r="C44" s="332">
        <v>40391</v>
      </c>
      <c r="D44" s="333" t="s">
        <v>760</v>
      </c>
      <c r="E44" s="333" t="s">
        <v>266</v>
      </c>
      <c r="F44" s="334" t="s">
        <v>761</v>
      </c>
      <c r="G44" s="226"/>
      <c r="H44" s="335" t="s">
        <v>1138</v>
      </c>
      <c r="I44" s="335" t="s">
        <v>1138</v>
      </c>
      <c r="J44" s="335" t="s">
        <v>1138</v>
      </c>
      <c r="K44" s="330" t="s">
        <v>1138</v>
      </c>
      <c r="L44" s="335" t="s">
        <v>1142</v>
      </c>
      <c r="M44" s="330" t="s">
        <v>1142</v>
      </c>
    </row>
    <row r="45" spans="1:13" ht="28" customHeight="1" x14ac:dyDescent="0.2">
      <c r="A45" s="75"/>
      <c r="B45" s="331" t="s">
        <v>75</v>
      </c>
      <c r="C45" s="332">
        <v>33970</v>
      </c>
      <c r="D45" s="333" t="s">
        <v>762</v>
      </c>
      <c r="E45" s="333" t="s">
        <v>464</v>
      </c>
      <c r="F45" s="334" t="s">
        <v>763</v>
      </c>
      <c r="G45" s="226"/>
      <c r="H45" s="335" t="s">
        <v>1138</v>
      </c>
      <c r="I45" s="335" t="s">
        <v>1139</v>
      </c>
      <c r="J45" s="335" t="s">
        <v>1138</v>
      </c>
      <c r="K45" s="330" t="s">
        <v>1139</v>
      </c>
      <c r="L45" s="335" t="s">
        <v>1140</v>
      </c>
      <c r="M45" s="330" t="s">
        <v>1143</v>
      </c>
    </row>
    <row r="46" spans="1:13" ht="28" customHeight="1" x14ac:dyDescent="0.2">
      <c r="A46" s="75"/>
      <c r="B46" s="331" t="s">
        <v>77</v>
      </c>
      <c r="C46" s="332">
        <v>36982</v>
      </c>
      <c r="D46" s="333" t="s">
        <v>764</v>
      </c>
      <c r="E46" s="333" t="s">
        <v>383</v>
      </c>
      <c r="F46" s="334" t="s">
        <v>765</v>
      </c>
      <c r="G46" s="226"/>
      <c r="H46" s="335" t="s">
        <v>1138</v>
      </c>
      <c r="I46" s="335" t="s">
        <v>1138</v>
      </c>
      <c r="J46" s="335" t="s">
        <v>1138</v>
      </c>
      <c r="K46" s="330" t="s">
        <v>1139</v>
      </c>
      <c r="L46" s="335" t="s">
        <v>1140</v>
      </c>
      <c r="M46" s="330" t="s">
        <v>1141</v>
      </c>
    </row>
    <row r="47" spans="1:13" ht="28" customHeight="1" x14ac:dyDescent="0.2">
      <c r="A47" s="75"/>
      <c r="B47" s="331" t="s">
        <v>79</v>
      </c>
      <c r="C47" s="332">
        <v>42552</v>
      </c>
      <c r="D47" s="333" t="s">
        <v>766</v>
      </c>
      <c r="E47" s="333" t="s">
        <v>629</v>
      </c>
      <c r="F47" s="334" t="s">
        <v>767</v>
      </c>
      <c r="G47" s="226"/>
      <c r="H47" s="335" t="s">
        <v>1138</v>
      </c>
      <c r="I47" s="335" t="s">
        <v>1138</v>
      </c>
      <c r="J47" s="335" t="s">
        <v>1139</v>
      </c>
      <c r="K47" s="330" t="s">
        <v>1138</v>
      </c>
      <c r="L47" s="335" t="s">
        <v>1140</v>
      </c>
      <c r="M47" s="330" t="s">
        <v>1144</v>
      </c>
    </row>
    <row r="48" spans="1:13" ht="28" customHeight="1" x14ac:dyDescent="0.2">
      <c r="A48" s="75"/>
      <c r="B48" s="331" t="s">
        <v>81</v>
      </c>
      <c r="C48" s="332">
        <v>42736</v>
      </c>
      <c r="D48" s="333" t="s">
        <v>768</v>
      </c>
      <c r="E48" s="333" t="s">
        <v>414</v>
      </c>
      <c r="F48" s="334" t="s">
        <v>769</v>
      </c>
      <c r="G48" s="226"/>
      <c r="H48" s="335" t="s">
        <v>1138</v>
      </c>
      <c r="I48" s="335" t="s">
        <v>1138</v>
      </c>
      <c r="J48" s="335" t="s">
        <v>1139</v>
      </c>
      <c r="K48" s="330" t="s">
        <v>1139</v>
      </c>
      <c r="L48" s="335" t="s">
        <v>1140</v>
      </c>
      <c r="M48" s="330" t="s">
        <v>1143</v>
      </c>
    </row>
    <row r="49" spans="1:13" ht="28" customHeight="1" x14ac:dyDescent="0.2">
      <c r="A49" s="75"/>
      <c r="B49" s="331" t="s">
        <v>83</v>
      </c>
      <c r="C49" s="332">
        <v>43344</v>
      </c>
      <c r="D49" s="333" t="s">
        <v>770</v>
      </c>
      <c r="E49" s="333" t="s">
        <v>410</v>
      </c>
      <c r="F49" s="334" t="s">
        <v>771</v>
      </c>
      <c r="G49" s="226"/>
      <c r="H49" s="335" t="s">
        <v>1138</v>
      </c>
      <c r="I49" s="335" t="s">
        <v>1138</v>
      </c>
      <c r="J49" s="335" t="s">
        <v>1138</v>
      </c>
      <c r="K49" s="330" t="s">
        <v>1139</v>
      </c>
      <c r="L49" s="335" t="s">
        <v>1140</v>
      </c>
      <c r="M49" s="330" t="s">
        <v>1141</v>
      </c>
    </row>
    <row r="50" spans="1:13" ht="28" customHeight="1" x14ac:dyDescent="0.2">
      <c r="A50" s="75"/>
      <c r="B50" s="331" t="s">
        <v>85</v>
      </c>
      <c r="C50" s="332" t="s">
        <v>772</v>
      </c>
      <c r="D50" s="333" t="s">
        <v>773</v>
      </c>
      <c r="E50" s="333" t="s">
        <v>16</v>
      </c>
      <c r="F50" s="334" t="s">
        <v>774</v>
      </c>
      <c r="G50" s="226"/>
      <c r="H50" s="335" t="s">
        <v>1138</v>
      </c>
      <c r="I50" s="335" t="s">
        <v>1138</v>
      </c>
      <c r="J50" s="335" t="s">
        <v>1138</v>
      </c>
      <c r="K50" s="330" t="s">
        <v>1139</v>
      </c>
      <c r="L50" s="335" t="s">
        <v>1140</v>
      </c>
      <c r="M50" s="330" t="s">
        <v>1141</v>
      </c>
    </row>
    <row r="51" spans="1:13" ht="28" customHeight="1" x14ac:dyDescent="0.2">
      <c r="A51" s="75"/>
      <c r="B51" s="331" t="s">
        <v>87</v>
      </c>
      <c r="C51" s="332">
        <v>37500</v>
      </c>
      <c r="D51" s="333" t="s">
        <v>775</v>
      </c>
      <c r="E51" s="333" t="s">
        <v>134</v>
      </c>
      <c r="F51" s="334" t="s">
        <v>776</v>
      </c>
      <c r="G51" s="226"/>
      <c r="H51" s="335" t="s">
        <v>1138</v>
      </c>
      <c r="I51" s="335" t="s">
        <v>1138</v>
      </c>
      <c r="J51" s="335" t="s">
        <v>1138</v>
      </c>
      <c r="K51" s="330" t="s">
        <v>1139</v>
      </c>
      <c r="L51" s="335" t="s">
        <v>1140</v>
      </c>
      <c r="M51" s="330" t="s">
        <v>1141</v>
      </c>
    </row>
    <row r="52" spans="1:13" ht="28" customHeight="1" x14ac:dyDescent="0.2">
      <c r="A52" s="75"/>
      <c r="B52" s="331" t="s">
        <v>89</v>
      </c>
      <c r="C52" s="332" t="s">
        <v>777</v>
      </c>
      <c r="D52" s="333" t="s">
        <v>778</v>
      </c>
      <c r="E52" s="333" t="s">
        <v>779</v>
      </c>
      <c r="F52" s="334" t="s">
        <v>780</v>
      </c>
      <c r="G52" s="226"/>
      <c r="H52" s="335" t="s">
        <v>1139</v>
      </c>
      <c r="I52" s="335" t="s">
        <v>1138</v>
      </c>
      <c r="J52" s="335" t="s">
        <v>1138</v>
      </c>
      <c r="K52" s="330" t="s">
        <v>1139</v>
      </c>
      <c r="L52" s="335" t="s">
        <v>1140</v>
      </c>
      <c r="M52" s="330" t="s">
        <v>1143</v>
      </c>
    </row>
    <row r="53" spans="1:13" ht="28" customHeight="1" x14ac:dyDescent="0.2">
      <c r="A53" s="75"/>
      <c r="B53" s="331" t="s">
        <v>91</v>
      </c>
      <c r="C53" s="332">
        <v>43405</v>
      </c>
      <c r="D53" s="333" t="s">
        <v>703</v>
      </c>
      <c r="E53" s="333" t="s">
        <v>38</v>
      </c>
      <c r="F53" s="334" t="s">
        <v>781</v>
      </c>
      <c r="G53" s="226"/>
      <c r="H53" s="335" t="s">
        <v>1138</v>
      </c>
      <c r="I53" s="335" t="s">
        <v>1138</v>
      </c>
      <c r="J53" s="335" t="s">
        <v>1138</v>
      </c>
      <c r="K53" s="330" t="s">
        <v>1139</v>
      </c>
      <c r="L53" s="335" t="s">
        <v>1140</v>
      </c>
      <c r="M53" s="330" t="s">
        <v>1141</v>
      </c>
    </row>
    <row r="54" spans="1:13" ht="28" customHeight="1" x14ac:dyDescent="0.2">
      <c r="A54" s="75"/>
      <c r="B54" s="331" t="s">
        <v>93</v>
      </c>
      <c r="C54" s="332">
        <v>42675</v>
      </c>
      <c r="D54" s="333" t="s">
        <v>782</v>
      </c>
      <c r="E54" s="333" t="s">
        <v>283</v>
      </c>
      <c r="F54" s="334" t="s">
        <v>783</v>
      </c>
      <c r="G54" s="226"/>
      <c r="H54" s="335" t="s">
        <v>1138</v>
      </c>
      <c r="I54" s="335" t="s">
        <v>1138</v>
      </c>
      <c r="J54" s="335" t="s">
        <v>1138</v>
      </c>
      <c r="K54" s="330" t="s">
        <v>1139</v>
      </c>
      <c r="L54" s="335" t="s">
        <v>1140</v>
      </c>
      <c r="M54" s="330" t="s">
        <v>1141</v>
      </c>
    </row>
    <row r="55" spans="1:13" ht="28" customHeight="1" x14ac:dyDescent="0.2">
      <c r="A55" s="75"/>
      <c r="B55" s="331" t="s">
        <v>95</v>
      </c>
      <c r="C55" s="332">
        <v>44713</v>
      </c>
      <c r="D55" s="333" t="s">
        <v>784</v>
      </c>
      <c r="E55" s="333" t="s">
        <v>287</v>
      </c>
      <c r="F55" s="334" t="s">
        <v>785</v>
      </c>
      <c r="G55" s="226"/>
      <c r="H55" s="335" t="s">
        <v>1138</v>
      </c>
      <c r="I55" s="335" t="s">
        <v>1138</v>
      </c>
      <c r="J55" s="335" t="s">
        <v>1138</v>
      </c>
      <c r="K55" s="330" t="s">
        <v>1138</v>
      </c>
      <c r="L55" s="335" t="s">
        <v>1142</v>
      </c>
      <c r="M55" s="330" t="s">
        <v>1142</v>
      </c>
    </row>
    <row r="56" spans="1:13" ht="28" customHeight="1" x14ac:dyDescent="0.2">
      <c r="A56" s="75"/>
      <c r="B56" s="331" t="s">
        <v>97</v>
      </c>
      <c r="C56" s="332">
        <v>43132</v>
      </c>
      <c r="D56" s="333" t="s">
        <v>760</v>
      </c>
      <c r="E56" s="333" t="s">
        <v>290</v>
      </c>
      <c r="F56" s="334" t="s">
        <v>786</v>
      </c>
      <c r="G56" s="226"/>
      <c r="H56" s="335" t="s">
        <v>1138</v>
      </c>
      <c r="I56" s="335" t="s">
        <v>1138</v>
      </c>
      <c r="J56" s="335" t="s">
        <v>1138</v>
      </c>
      <c r="K56" s="330" t="s">
        <v>1139</v>
      </c>
      <c r="L56" s="335" t="s">
        <v>1140</v>
      </c>
      <c r="M56" s="330" t="s">
        <v>1141</v>
      </c>
    </row>
    <row r="57" spans="1:13" ht="28" customHeight="1" x14ac:dyDescent="0.2">
      <c r="A57" s="75"/>
      <c r="B57" s="331" t="s">
        <v>99</v>
      </c>
      <c r="C57" s="332">
        <v>40787</v>
      </c>
      <c r="D57" s="333" t="s">
        <v>787</v>
      </c>
      <c r="E57" s="333" t="s">
        <v>294</v>
      </c>
      <c r="F57" s="334" t="s">
        <v>788</v>
      </c>
      <c r="G57" s="226"/>
      <c r="H57" s="335" t="s">
        <v>1138</v>
      </c>
      <c r="I57" s="335" t="s">
        <v>1138</v>
      </c>
      <c r="J57" s="335" t="s">
        <v>1138</v>
      </c>
      <c r="K57" s="330" t="s">
        <v>1139</v>
      </c>
      <c r="L57" s="335" t="s">
        <v>1140</v>
      </c>
      <c r="M57" s="330" t="s">
        <v>1141</v>
      </c>
    </row>
    <row r="58" spans="1:13" ht="28" customHeight="1" x14ac:dyDescent="0.2">
      <c r="A58" s="75"/>
      <c r="B58" s="331" t="s">
        <v>101</v>
      </c>
      <c r="C58" s="332">
        <v>33025</v>
      </c>
      <c r="D58" s="333" t="s">
        <v>692</v>
      </c>
      <c r="E58" s="333" t="s">
        <v>577</v>
      </c>
      <c r="F58" s="334" t="s">
        <v>789</v>
      </c>
      <c r="G58" s="226"/>
      <c r="H58" s="335" t="s">
        <v>1138</v>
      </c>
      <c r="I58" s="335" t="s">
        <v>1139</v>
      </c>
      <c r="J58" s="335" t="s">
        <v>1138</v>
      </c>
      <c r="K58" s="330" t="s">
        <v>1138</v>
      </c>
      <c r="L58" s="335" t="s">
        <v>1140</v>
      </c>
      <c r="M58" s="330" t="s">
        <v>1145</v>
      </c>
    </row>
    <row r="59" spans="1:13" ht="28" customHeight="1" x14ac:dyDescent="0.2">
      <c r="A59" s="75"/>
      <c r="B59" s="331" t="s">
        <v>103</v>
      </c>
      <c r="C59" s="332">
        <v>42675</v>
      </c>
      <c r="D59" s="333" t="s">
        <v>790</v>
      </c>
      <c r="E59" s="333" t="s">
        <v>457</v>
      </c>
      <c r="F59" s="334" t="s">
        <v>791</v>
      </c>
      <c r="G59" s="226"/>
      <c r="H59" s="335" t="s">
        <v>1138</v>
      </c>
      <c r="I59" s="335" t="s">
        <v>1138</v>
      </c>
      <c r="J59" s="335" t="s">
        <v>1138</v>
      </c>
      <c r="K59" s="330" t="s">
        <v>1139</v>
      </c>
      <c r="L59" s="335" t="s">
        <v>1140</v>
      </c>
      <c r="M59" s="330" t="s">
        <v>1141</v>
      </c>
    </row>
    <row r="60" spans="1:13" ht="28" customHeight="1" x14ac:dyDescent="0.2">
      <c r="A60" s="75"/>
      <c r="B60" s="331" t="s">
        <v>105</v>
      </c>
      <c r="C60" s="332">
        <v>40575</v>
      </c>
      <c r="D60" s="333" t="s">
        <v>792</v>
      </c>
      <c r="E60" s="333" t="s">
        <v>336</v>
      </c>
      <c r="F60" s="334" t="s">
        <v>793</v>
      </c>
      <c r="G60" s="226"/>
      <c r="H60" s="335" t="s">
        <v>1138</v>
      </c>
      <c r="I60" s="335" t="s">
        <v>1138</v>
      </c>
      <c r="J60" s="335" t="s">
        <v>1138</v>
      </c>
      <c r="K60" s="330" t="s">
        <v>1139</v>
      </c>
      <c r="L60" s="335" t="s">
        <v>1140</v>
      </c>
      <c r="M60" s="330" t="s">
        <v>1141</v>
      </c>
    </row>
    <row r="61" spans="1:13" ht="28" customHeight="1" x14ac:dyDescent="0.2">
      <c r="A61" s="75"/>
      <c r="B61" s="331" t="s">
        <v>107</v>
      </c>
      <c r="C61" s="332">
        <v>38534</v>
      </c>
      <c r="D61" s="333" t="s">
        <v>794</v>
      </c>
      <c r="E61" s="333" t="s">
        <v>215</v>
      </c>
      <c r="F61" s="334" t="s">
        <v>795</v>
      </c>
      <c r="G61" s="226"/>
      <c r="H61" s="335" t="s">
        <v>1138</v>
      </c>
      <c r="I61" s="335" t="s">
        <v>1138</v>
      </c>
      <c r="J61" s="335" t="s">
        <v>1138</v>
      </c>
      <c r="K61" s="330" t="s">
        <v>1139</v>
      </c>
      <c r="L61" s="335" t="s">
        <v>1140</v>
      </c>
      <c r="M61" s="330" t="s">
        <v>1141</v>
      </c>
    </row>
    <row r="62" spans="1:13" ht="28" customHeight="1" x14ac:dyDescent="0.2">
      <c r="A62" s="75"/>
      <c r="B62" s="331" t="s">
        <v>109</v>
      </c>
      <c r="C62" s="332" t="s">
        <v>796</v>
      </c>
      <c r="D62" s="333" t="s">
        <v>797</v>
      </c>
      <c r="E62" s="333" t="s">
        <v>607</v>
      </c>
      <c r="F62" s="334" t="s">
        <v>798</v>
      </c>
      <c r="G62" s="226"/>
      <c r="H62" s="335" t="s">
        <v>1138</v>
      </c>
      <c r="I62" s="335" t="s">
        <v>1138</v>
      </c>
      <c r="J62" s="335" t="s">
        <v>1138</v>
      </c>
      <c r="K62" s="330" t="s">
        <v>1138</v>
      </c>
      <c r="L62" s="335" t="s">
        <v>1142</v>
      </c>
      <c r="M62" s="330" t="s">
        <v>1142</v>
      </c>
    </row>
    <row r="63" spans="1:13" ht="28" customHeight="1" x14ac:dyDescent="0.2">
      <c r="A63" s="75"/>
      <c r="B63" s="331" t="s">
        <v>111</v>
      </c>
      <c r="C63" s="332" t="s">
        <v>799</v>
      </c>
      <c r="D63" s="333" t="s">
        <v>800</v>
      </c>
      <c r="E63" s="333" t="s">
        <v>28</v>
      </c>
      <c r="F63" s="334" t="s">
        <v>801</v>
      </c>
      <c r="G63" s="226"/>
      <c r="H63" s="335" t="s">
        <v>1138</v>
      </c>
      <c r="I63" s="335" t="s">
        <v>1138</v>
      </c>
      <c r="J63" s="335" t="s">
        <v>1138</v>
      </c>
      <c r="K63" s="330" t="s">
        <v>1139</v>
      </c>
      <c r="L63" s="335" t="s">
        <v>1140</v>
      </c>
      <c r="M63" s="330" t="s">
        <v>1141</v>
      </c>
    </row>
    <row r="64" spans="1:13" ht="28" customHeight="1" x14ac:dyDescent="0.2">
      <c r="A64" s="75"/>
      <c r="B64" s="331" t="s">
        <v>113</v>
      </c>
      <c r="C64" s="332" t="s">
        <v>802</v>
      </c>
      <c r="D64" s="333" t="s">
        <v>706</v>
      </c>
      <c r="E64" s="333" t="s">
        <v>320</v>
      </c>
      <c r="F64" s="334" t="s">
        <v>803</v>
      </c>
      <c r="G64" s="226"/>
      <c r="H64" s="335" t="s">
        <v>1138</v>
      </c>
      <c r="I64" s="335" t="s">
        <v>1138</v>
      </c>
      <c r="J64" s="335" t="s">
        <v>1138</v>
      </c>
      <c r="K64" s="330" t="s">
        <v>1138</v>
      </c>
      <c r="L64" s="335" t="s">
        <v>1142</v>
      </c>
      <c r="M64" s="330" t="s">
        <v>1142</v>
      </c>
    </row>
    <row r="65" spans="1:13" ht="28" customHeight="1" x14ac:dyDescent="0.2">
      <c r="A65" s="75"/>
      <c r="B65" s="331" t="s">
        <v>115</v>
      </c>
      <c r="C65" s="332">
        <v>42887</v>
      </c>
      <c r="D65" s="333" t="s">
        <v>804</v>
      </c>
      <c r="E65" s="333" t="s">
        <v>140</v>
      </c>
      <c r="F65" s="334" t="s">
        <v>805</v>
      </c>
      <c r="G65" s="226"/>
      <c r="H65" s="335" t="s">
        <v>1138</v>
      </c>
      <c r="I65" s="335" t="s">
        <v>1138</v>
      </c>
      <c r="J65" s="335" t="s">
        <v>1138</v>
      </c>
      <c r="K65" s="330" t="s">
        <v>1138</v>
      </c>
      <c r="L65" s="335" t="s">
        <v>1140</v>
      </c>
      <c r="M65" s="330" t="s">
        <v>1141</v>
      </c>
    </row>
    <row r="66" spans="1:13" ht="28" customHeight="1" x14ac:dyDescent="0.2">
      <c r="A66" s="75"/>
      <c r="B66" s="331" t="s">
        <v>117</v>
      </c>
      <c r="C66" s="332">
        <v>42522</v>
      </c>
      <c r="D66" s="333" t="s">
        <v>689</v>
      </c>
      <c r="E66" s="333" t="s">
        <v>247</v>
      </c>
      <c r="F66" s="334" t="s">
        <v>806</v>
      </c>
      <c r="G66" s="226"/>
      <c r="H66" s="335" t="s">
        <v>1138</v>
      </c>
      <c r="I66" s="335" t="s">
        <v>1138</v>
      </c>
      <c r="J66" s="335" t="s">
        <v>1138</v>
      </c>
      <c r="K66" s="330" t="s">
        <v>1138</v>
      </c>
      <c r="L66" s="335" t="s">
        <v>1142</v>
      </c>
      <c r="M66" s="330" t="s">
        <v>1142</v>
      </c>
    </row>
    <row r="67" spans="1:13" ht="28" customHeight="1" x14ac:dyDescent="0.2">
      <c r="A67" s="75"/>
      <c r="B67" s="331" t="s">
        <v>119</v>
      </c>
      <c r="C67" s="332">
        <v>39995</v>
      </c>
      <c r="D67" s="333" t="s">
        <v>807</v>
      </c>
      <c r="E67" s="333" t="s">
        <v>613</v>
      </c>
      <c r="F67" s="334" t="s">
        <v>808</v>
      </c>
      <c r="G67" s="226"/>
      <c r="H67" s="335" t="s">
        <v>1138</v>
      </c>
      <c r="I67" s="335" t="s">
        <v>1138</v>
      </c>
      <c r="J67" s="335" t="s">
        <v>1138</v>
      </c>
      <c r="K67" s="330" t="s">
        <v>1138</v>
      </c>
      <c r="L67" s="335" t="s">
        <v>1142</v>
      </c>
      <c r="M67" s="330" t="s">
        <v>1142</v>
      </c>
    </row>
    <row r="68" spans="1:13" ht="28" customHeight="1" x14ac:dyDescent="0.2">
      <c r="A68" s="75"/>
      <c r="B68" s="331" t="s">
        <v>121</v>
      </c>
      <c r="C68" s="332">
        <v>44927</v>
      </c>
      <c r="D68" s="333" t="s">
        <v>794</v>
      </c>
      <c r="E68" s="333" t="s">
        <v>163</v>
      </c>
      <c r="F68" s="334" t="s">
        <v>809</v>
      </c>
      <c r="G68" s="226"/>
      <c r="H68" s="335" t="s">
        <v>1138</v>
      </c>
      <c r="I68" s="335" t="s">
        <v>1138</v>
      </c>
      <c r="J68" s="335" t="s">
        <v>1138</v>
      </c>
      <c r="K68" s="330" t="s">
        <v>1138</v>
      </c>
      <c r="L68" s="335" t="s">
        <v>1142</v>
      </c>
      <c r="M68" s="330" t="s">
        <v>1142</v>
      </c>
    </row>
    <row r="69" spans="1:13" ht="28" customHeight="1" x14ac:dyDescent="0.2">
      <c r="A69" s="75"/>
      <c r="B69" s="331" t="s">
        <v>123</v>
      </c>
      <c r="C69" s="332">
        <v>44409</v>
      </c>
      <c r="D69" s="333" t="s">
        <v>706</v>
      </c>
      <c r="E69" s="333" t="s">
        <v>18</v>
      </c>
      <c r="F69" s="334" t="s">
        <v>810</v>
      </c>
      <c r="G69" s="226"/>
      <c r="H69" s="335" t="s">
        <v>1138</v>
      </c>
      <c r="I69" s="335" t="s">
        <v>1138</v>
      </c>
      <c r="J69" s="335" t="s">
        <v>1138</v>
      </c>
      <c r="K69" s="330" t="s">
        <v>1138</v>
      </c>
      <c r="L69" s="335" t="s">
        <v>1142</v>
      </c>
      <c r="M69" s="330" t="s">
        <v>1142</v>
      </c>
    </row>
    <row r="70" spans="1:13" ht="28" customHeight="1" x14ac:dyDescent="0.2">
      <c r="A70" s="75"/>
      <c r="B70" s="331" t="s">
        <v>125</v>
      </c>
      <c r="C70" s="332">
        <v>42948</v>
      </c>
      <c r="D70" s="333" t="s">
        <v>811</v>
      </c>
      <c r="E70" s="333" t="s">
        <v>110</v>
      </c>
      <c r="F70" s="334" t="s">
        <v>812</v>
      </c>
      <c r="G70" s="226"/>
      <c r="H70" s="335" t="s">
        <v>1138</v>
      </c>
      <c r="I70" s="335" t="s">
        <v>1138</v>
      </c>
      <c r="J70" s="335" t="s">
        <v>1138</v>
      </c>
      <c r="K70" s="330" t="s">
        <v>1138</v>
      </c>
      <c r="L70" s="335" t="s">
        <v>1140</v>
      </c>
      <c r="M70" s="330" t="s">
        <v>1141</v>
      </c>
    </row>
    <row r="71" spans="1:13" ht="28" customHeight="1" x14ac:dyDescent="0.2">
      <c r="A71" s="75"/>
      <c r="B71" s="331" t="s">
        <v>127</v>
      </c>
      <c r="C71" s="332">
        <v>44562</v>
      </c>
      <c r="D71" s="333" t="s">
        <v>813</v>
      </c>
      <c r="E71" s="333" t="s">
        <v>501</v>
      </c>
      <c r="F71" s="334" t="s">
        <v>814</v>
      </c>
      <c r="G71" s="226"/>
      <c r="H71" s="335" t="s">
        <v>1138</v>
      </c>
      <c r="I71" s="335" t="s">
        <v>1138</v>
      </c>
      <c r="J71" s="335" t="s">
        <v>1138</v>
      </c>
      <c r="K71" s="330" t="s">
        <v>1138</v>
      </c>
      <c r="L71" s="335" t="s">
        <v>1142</v>
      </c>
      <c r="M71" s="330" t="s">
        <v>1142</v>
      </c>
    </row>
    <row r="72" spans="1:13" ht="28" customHeight="1" x14ac:dyDescent="0.2">
      <c r="A72" s="75"/>
      <c r="B72" s="331" t="s">
        <v>129</v>
      </c>
      <c r="C72" s="332">
        <v>44378</v>
      </c>
      <c r="D72" s="333" t="s">
        <v>689</v>
      </c>
      <c r="E72" s="333" t="s">
        <v>408</v>
      </c>
      <c r="F72" s="334" t="s">
        <v>815</v>
      </c>
      <c r="G72" s="226"/>
      <c r="H72" s="335" t="s">
        <v>1138</v>
      </c>
      <c r="I72" s="335" t="s">
        <v>1138</v>
      </c>
      <c r="J72" s="335" t="s">
        <v>1138</v>
      </c>
      <c r="K72" s="330" t="s">
        <v>1138</v>
      </c>
      <c r="L72" s="335" t="s">
        <v>1142</v>
      </c>
      <c r="M72" s="330" t="s">
        <v>1142</v>
      </c>
    </row>
    <row r="73" spans="1:13" ht="28" customHeight="1" x14ac:dyDescent="0.2">
      <c r="A73" s="75"/>
      <c r="B73" s="331" t="s">
        <v>131</v>
      </c>
      <c r="C73" s="332" t="s">
        <v>816</v>
      </c>
      <c r="D73" s="333" t="s">
        <v>706</v>
      </c>
      <c r="E73" s="333" t="s">
        <v>672</v>
      </c>
      <c r="F73" s="334" t="s">
        <v>817</v>
      </c>
      <c r="G73" s="226"/>
      <c r="H73" s="335" t="s">
        <v>1138</v>
      </c>
      <c r="I73" s="335" t="s">
        <v>1138</v>
      </c>
      <c r="J73" s="335" t="s">
        <v>1138</v>
      </c>
      <c r="K73" s="330" t="s">
        <v>1138</v>
      </c>
      <c r="L73" s="335" t="s">
        <v>1142</v>
      </c>
      <c r="M73" s="330" t="s">
        <v>1142</v>
      </c>
    </row>
    <row r="74" spans="1:13" ht="28" customHeight="1" x14ac:dyDescent="0.2">
      <c r="A74" s="75"/>
      <c r="B74" s="331" t="s">
        <v>133</v>
      </c>
      <c r="C74" s="332" t="s">
        <v>799</v>
      </c>
      <c r="D74" s="333" t="s">
        <v>706</v>
      </c>
      <c r="E74" s="333" t="s">
        <v>599</v>
      </c>
      <c r="F74" s="334" t="s">
        <v>818</v>
      </c>
      <c r="G74" s="226"/>
      <c r="H74" s="335" t="s">
        <v>1138</v>
      </c>
      <c r="I74" s="335" t="s">
        <v>1138</v>
      </c>
      <c r="J74" s="335" t="s">
        <v>1138</v>
      </c>
      <c r="K74" s="330" t="s">
        <v>1138</v>
      </c>
      <c r="L74" s="335" t="s">
        <v>1142</v>
      </c>
      <c r="M74" s="330" t="s">
        <v>1142</v>
      </c>
    </row>
    <row r="75" spans="1:13" ht="28" customHeight="1" x14ac:dyDescent="0.2">
      <c r="A75" s="75"/>
      <c r="B75" s="331" t="s">
        <v>135</v>
      </c>
      <c r="C75" s="332">
        <v>42948</v>
      </c>
      <c r="D75" s="333" t="s">
        <v>819</v>
      </c>
      <c r="E75" s="333" t="s">
        <v>10</v>
      </c>
      <c r="F75" s="334" t="s">
        <v>820</v>
      </c>
      <c r="G75" s="226"/>
      <c r="H75" s="335" t="s">
        <v>1138</v>
      </c>
      <c r="I75" s="335" t="s">
        <v>1138</v>
      </c>
      <c r="J75" s="335" t="s">
        <v>1138</v>
      </c>
      <c r="K75" s="330" t="s">
        <v>1139</v>
      </c>
      <c r="L75" s="335" t="s">
        <v>1140</v>
      </c>
      <c r="M75" s="330" t="s">
        <v>1141</v>
      </c>
    </row>
    <row r="76" spans="1:13" ht="28" customHeight="1" x14ac:dyDescent="0.2">
      <c r="A76" s="75"/>
      <c r="B76" s="331" t="s">
        <v>137</v>
      </c>
      <c r="C76" s="332">
        <v>42309</v>
      </c>
      <c r="D76" s="333" t="s">
        <v>821</v>
      </c>
      <c r="E76" s="333" t="s">
        <v>371</v>
      </c>
      <c r="F76" s="334" t="s">
        <v>822</v>
      </c>
      <c r="G76" s="226"/>
      <c r="H76" s="335" t="s">
        <v>1138</v>
      </c>
      <c r="I76" s="335" t="s">
        <v>1138</v>
      </c>
      <c r="J76" s="335" t="s">
        <v>1138</v>
      </c>
      <c r="K76" s="330" t="s">
        <v>1138</v>
      </c>
      <c r="L76" s="335" t="s">
        <v>1142</v>
      </c>
      <c r="M76" s="330" t="s">
        <v>1142</v>
      </c>
    </row>
    <row r="77" spans="1:13" ht="28" customHeight="1" x14ac:dyDescent="0.2">
      <c r="A77" s="75"/>
      <c r="B77" s="331" t="s">
        <v>139</v>
      </c>
      <c r="C77" s="332" t="s">
        <v>823</v>
      </c>
      <c r="D77" s="333" t="s">
        <v>706</v>
      </c>
      <c r="E77" s="333" t="s">
        <v>365</v>
      </c>
      <c r="F77" s="334" t="s">
        <v>824</v>
      </c>
      <c r="G77" s="226"/>
      <c r="H77" s="335" t="s">
        <v>1138</v>
      </c>
      <c r="I77" s="335" t="s">
        <v>1138</v>
      </c>
      <c r="J77" s="335" t="s">
        <v>1138</v>
      </c>
      <c r="K77" s="330" t="s">
        <v>1138</v>
      </c>
      <c r="L77" s="335" t="s">
        <v>1142</v>
      </c>
      <c r="M77" s="330" t="s">
        <v>1142</v>
      </c>
    </row>
    <row r="78" spans="1:13" ht="28" customHeight="1" x14ac:dyDescent="0.2">
      <c r="A78" s="75"/>
      <c r="B78" s="331" t="s">
        <v>141</v>
      </c>
      <c r="C78" s="332">
        <v>42736</v>
      </c>
      <c r="D78" s="333" t="s">
        <v>825</v>
      </c>
      <c r="E78" s="333" t="s">
        <v>670</v>
      </c>
      <c r="F78" s="334" t="s">
        <v>826</v>
      </c>
      <c r="G78" s="226"/>
      <c r="H78" s="335" t="s">
        <v>1138</v>
      </c>
      <c r="I78" s="335" t="s">
        <v>1138</v>
      </c>
      <c r="J78" s="335" t="s">
        <v>1138</v>
      </c>
      <c r="K78" s="330" t="s">
        <v>1138</v>
      </c>
      <c r="L78" s="335" t="s">
        <v>1142</v>
      </c>
      <c r="M78" s="330" t="s">
        <v>1142</v>
      </c>
    </row>
    <row r="79" spans="1:13" ht="28" customHeight="1" x14ac:dyDescent="0.2">
      <c r="A79" s="75"/>
      <c r="B79" s="331" t="s">
        <v>143</v>
      </c>
      <c r="C79" s="332">
        <v>34912</v>
      </c>
      <c r="D79" s="333" t="s">
        <v>827</v>
      </c>
      <c r="E79" s="333" t="s">
        <v>262</v>
      </c>
      <c r="F79" s="334" t="s">
        <v>828</v>
      </c>
      <c r="G79" s="226"/>
      <c r="H79" s="335" t="s">
        <v>1138</v>
      </c>
      <c r="I79" s="335" t="s">
        <v>1139</v>
      </c>
      <c r="J79" s="335" t="s">
        <v>1138</v>
      </c>
      <c r="K79" s="330" t="s">
        <v>1139</v>
      </c>
      <c r="L79" s="335" t="s">
        <v>1140</v>
      </c>
      <c r="M79" s="330" t="s">
        <v>1143</v>
      </c>
    </row>
    <row r="80" spans="1:13" ht="28" customHeight="1" x14ac:dyDescent="0.2">
      <c r="A80" s="75"/>
      <c r="B80" s="331" t="s">
        <v>145</v>
      </c>
      <c r="C80" s="332" t="s">
        <v>829</v>
      </c>
      <c r="D80" s="333" t="s">
        <v>830</v>
      </c>
      <c r="E80" s="333" t="s">
        <v>36</v>
      </c>
      <c r="F80" s="334" t="s">
        <v>831</v>
      </c>
      <c r="G80" s="226"/>
      <c r="H80" s="335" t="s">
        <v>1138</v>
      </c>
      <c r="I80" s="335" t="s">
        <v>1138</v>
      </c>
      <c r="J80" s="335" t="s">
        <v>1138</v>
      </c>
      <c r="K80" s="330" t="s">
        <v>1139</v>
      </c>
      <c r="L80" s="335" t="s">
        <v>1140</v>
      </c>
      <c r="M80" s="330" t="s">
        <v>1141</v>
      </c>
    </row>
    <row r="81" spans="1:13" ht="28" customHeight="1" x14ac:dyDescent="0.2">
      <c r="A81" s="75"/>
      <c r="B81" s="331" t="s">
        <v>147</v>
      </c>
      <c r="C81" s="332" t="s">
        <v>705</v>
      </c>
      <c r="D81" s="333" t="s">
        <v>706</v>
      </c>
      <c r="E81" s="333" t="s">
        <v>173</v>
      </c>
      <c r="F81" s="334" t="s">
        <v>832</v>
      </c>
      <c r="G81" s="226"/>
      <c r="H81" s="335" t="s">
        <v>1138</v>
      </c>
      <c r="I81" s="335" t="s">
        <v>1138</v>
      </c>
      <c r="J81" s="335" t="s">
        <v>1138</v>
      </c>
      <c r="K81" s="330" t="s">
        <v>1139</v>
      </c>
      <c r="L81" s="335" t="s">
        <v>1140</v>
      </c>
      <c r="M81" s="330" t="s">
        <v>1141</v>
      </c>
    </row>
    <row r="82" spans="1:13" ht="28" customHeight="1" x14ac:dyDescent="0.2">
      <c r="A82" s="75"/>
      <c r="B82" s="331" t="s">
        <v>149</v>
      </c>
      <c r="C82" s="332">
        <v>44652</v>
      </c>
      <c r="D82" s="333" t="s">
        <v>833</v>
      </c>
      <c r="E82" s="333" t="s">
        <v>340</v>
      </c>
      <c r="F82" s="334" t="s">
        <v>834</v>
      </c>
      <c r="G82" s="226"/>
      <c r="H82" s="335" t="s">
        <v>1138</v>
      </c>
      <c r="I82" s="335" t="s">
        <v>1138</v>
      </c>
      <c r="J82" s="335" t="s">
        <v>1138</v>
      </c>
      <c r="K82" s="330" t="s">
        <v>1139</v>
      </c>
      <c r="L82" s="335" t="s">
        <v>1140</v>
      </c>
      <c r="M82" s="330" t="s">
        <v>1141</v>
      </c>
    </row>
    <row r="83" spans="1:13" ht="28" customHeight="1" x14ac:dyDescent="0.2">
      <c r="A83" s="75"/>
      <c r="B83" s="331" t="s">
        <v>151</v>
      </c>
      <c r="C83" s="332">
        <v>40118</v>
      </c>
      <c r="D83" s="333" t="s">
        <v>835</v>
      </c>
      <c r="E83" s="333" t="s">
        <v>279</v>
      </c>
      <c r="F83" s="334" t="s">
        <v>836</v>
      </c>
      <c r="G83" s="226"/>
      <c r="H83" s="335" t="s">
        <v>1138</v>
      </c>
      <c r="I83" s="335" t="s">
        <v>1138</v>
      </c>
      <c r="J83" s="335" t="s">
        <v>1138</v>
      </c>
      <c r="K83" s="330" t="s">
        <v>1139</v>
      </c>
      <c r="L83" s="335" t="s">
        <v>1140</v>
      </c>
      <c r="M83" s="330" t="s">
        <v>1141</v>
      </c>
    </row>
    <row r="84" spans="1:13" ht="28" customHeight="1" x14ac:dyDescent="0.2">
      <c r="A84" s="75"/>
      <c r="B84" s="331" t="s">
        <v>153</v>
      </c>
      <c r="C84" s="332">
        <v>40544</v>
      </c>
      <c r="D84" s="333" t="s">
        <v>837</v>
      </c>
      <c r="E84" s="333" t="s">
        <v>423</v>
      </c>
      <c r="F84" s="334" t="s">
        <v>838</v>
      </c>
      <c r="G84" s="226"/>
      <c r="H84" s="335" t="s">
        <v>1138</v>
      </c>
      <c r="I84" s="335" t="s">
        <v>1138</v>
      </c>
      <c r="J84" s="335" t="s">
        <v>1139</v>
      </c>
      <c r="K84" s="330" t="s">
        <v>1139</v>
      </c>
      <c r="L84" s="335" t="s">
        <v>1140</v>
      </c>
      <c r="M84" s="330" t="s">
        <v>1143</v>
      </c>
    </row>
    <row r="85" spans="1:13" ht="28" customHeight="1" x14ac:dyDescent="0.2">
      <c r="A85" s="75"/>
      <c r="B85" s="331" t="s">
        <v>155</v>
      </c>
      <c r="C85" s="332">
        <v>42614</v>
      </c>
      <c r="D85" s="333" t="s">
        <v>839</v>
      </c>
      <c r="E85" s="333" t="s">
        <v>259</v>
      </c>
      <c r="F85" s="334" t="s">
        <v>840</v>
      </c>
      <c r="G85" s="226"/>
      <c r="H85" s="335" t="s">
        <v>1138</v>
      </c>
      <c r="I85" s="335" t="s">
        <v>1138</v>
      </c>
      <c r="J85" s="335" t="s">
        <v>1138</v>
      </c>
      <c r="K85" s="330" t="s">
        <v>1139</v>
      </c>
      <c r="L85" s="335" t="s">
        <v>1140</v>
      </c>
      <c r="M85" s="330" t="s">
        <v>1141</v>
      </c>
    </row>
    <row r="86" spans="1:13" ht="28" customHeight="1" x14ac:dyDescent="0.2">
      <c r="A86" s="75"/>
      <c r="B86" s="331" t="s">
        <v>157</v>
      </c>
      <c r="C86" s="332">
        <v>24473</v>
      </c>
      <c r="D86" s="333" t="s">
        <v>841</v>
      </c>
      <c r="E86" s="333" t="s">
        <v>237</v>
      </c>
      <c r="F86" s="334" t="s">
        <v>842</v>
      </c>
      <c r="G86" s="226"/>
      <c r="H86" s="335" t="s">
        <v>1138</v>
      </c>
      <c r="I86" s="335" t="s">
        <v>1139</v>
      </c>
      <c r="J86" s="335" t="s">
        <v>1138</v>
      </c>
      <c r="K86" s="330" t="s">
        <v>1139</v>
      </c>
      <c r="L86" s="335" t="s">
        <v>1140</v>
      </c>
      <c r="M86" s="330" t="s">
        <v>1143</v>
      </c>
    </row>
    <row r="87" spans="1:13" ht="28" customHeight="1" x14ac:dyDescent="0.2">
      <c r="A87" s="75"/>
      <c r="B87" s="331" t="s">
        <v>159</v>
      </c>
      <c r="C87" s="332" t="s">
        <v>843</v>
      </c>
      <c r="D87" s="333" t="s">
        <v>844</v>
      </c>
      <c r="E87" s="333" t="s">
        <v>455</v>
      </c>
      <c r="F87" s="334" t="s">
        <v>845</v>
      </c>
      <c r="G87" s="226"/>
      <c r="H87" s="335" t="s">
        <v>1138</v>
      </c>
      <c r="I87" s="335" t="s">
        <v>1138</v>
      </c>
      <c r="J87" s="335" t="s">
        <v>1138</v>
      </c>
      <c r="K87" s="330" t="s">
        <v>1139</v>
      </c>
      <c r="L87" s="335" t="s">
        <v>1140</v>
      </c>
      <c r="M87" s="330" t="s">
        <v>1141</v>
      </c>
    </row>
    <row r="88" spans="1:13" ht="28" customHeight="1" x14ac:dyDescent="0.2">
      <c r="A88" s="75"/>
      <c r="B88" s="331" t="s">
        <v>162</v>
      </c>
      <c r="C88" s="332">
        <v>44075</v>
      </c>
      <c r="D88" s="333" t="s">
        <v>846</v>
      </c>
      <c r="E88" s="333" t="s">
        <v>625</v>
      </c>
      <c r="F88" s="334" t="s">
        <v>847</v>
      </c>
      <c r="G88" s="226"/>
      <c r="H88" s="335" t="s">
        <v>1138</v>
      </c>
      <c r="I88" s="335" t="s">
        <v>1138</v>
      </c>
      <c r="J88" s="335" t="s">
        <v>1139</v>
      </c>
      <c r="K88" s="330" t="s">
        <v>1138</v>
      </c>
      <c r="L88" s="335" t="s">
        <v>1140</v>
      </c>
      <c r="M88" s="330" t="s">
        <v>1144</v>
      </c>
    </row>
    <row r="89" spans="1:13" ht="28" customHeight="1" x14ac:dyDescent="0.2">
      <c r="A89" s="75"/>
      <c r="B89" s="331" t="s">
        <v>164</v>
      </c>
      <c r="C89" s="332">
        <v>42552</v>
      </c>
      <c r="D89" s="333" t="s">
        <v>794</v>
      </c>
      <c r="E89" s="333" t="s">
        <v>207</v>
      </c>
      <c r="F89" s="334" t="s">
        <v>848</v>
      </c>
      <c r="G89" s="226"/>
      <c r="H89" s="335" t="s">
        <v>1138</v>
      </c>
      <c r="I89" s="335" t="s">
        <v>1138</v>
      </c>
      <c r="J89" s="335" t="s">
        <v>1138</v>
      </c>
      <c r="K89" s="330" t="s">
        <v>1138</v>
      </c>
      <c r="L89" s="335" t="s">
        <v>1142</v>
      </c>
      <c r="M89" s="330" t="s">
        <v>1142</v>
      </c>
    </row>
    <row r="90" spans="1:13" ht="28" customHeight="1" x14ac:dyDescent="0.2">
      <c r="A90" s="75"/>
      <c r="B90" s="331" t="s">
        <v>166</v>
      </c>
      <c r="C90" s="332">
        <v>41640</v>
      </c>
      <c r="D90" s="333" t="s">
        <v>794</v>
      </c>
      <c r="E90" s="333" t="s">
        <v>221</v>
      </c>
      <c r="F90" s="334" t="s">
        <v>849</v>
      </c>
      <c r="G90" s="226"/>
      <c r="H90" s="335" t="s">
        <v>1138</v>
      </c>
      <c r="I90" s="335" t="s">
        <v>1138</v>
      </c>
      <c r="J90" s="335" t="s">
        <v>1138</v>
      </c>
      <c r="K90" s="330" t="s">
        <v>1138</v>
      </c>
      <c r="L90" s="335" t="s">
        <v>1142</v>
      </c>
      <c r="M90" s="330" t="s">
        <v>1142</v>
      </c>
    </row>
    <row r="91" spans="1:13" ht="28" customHeight="1" x14ac:dyDescent="0.2">
      <c r="A91" s="75"/>
      <c r="B91" s="331" t="s">
        <v>168</v>
      </c>
      <c r="C91" s="332" t="s">
        <v>850</v>
      </c>
      <c r="D91" s="333" t="s">
        <v>851</v>
      </c>
      <c r="E91" s="333" t="s">
        <v>150</v>
      </c>
      <c r="F91" s="334" t="s">
        <v>852</v>
      </c>
      <c r="G91" s="226"/>
      <c r="H91" s="335" t="s">
        <v>1138</v>
      </c>
      <c r="I91" s="335" t="s">
        <v>1138</v>
      </c>
      <c r="J91" s="335" t="s">
        <v>1138</v>
      </c>
      <c r="K91" s="330" t="s">
        <v>1139</v>
      </c>
      <c r="L91" s="335" t="s">
        <v>1140</v>
      </c>
      <c r="M91" s="330" t="s">
        <v>1141</v>
      </c>
    </row>
    <row r="92" spans="1:13" ht="28" customHeight="1" x14ac:dyDescent="0.2">
      <c r="A92" s="75"/>
      <c r="B92" s="331" t="s">
        <v>170</v>
      </c>
      <c r="C92" s="332" t="s">
        <v>853</v>
      </c>
      <c r="D92" s="333" t="s">
        <v>854</v>
      </c>
      <c r="E92" s="333" t="s">
        <v>46</v>
      </c>
      <c r="F92" s="334" t="s">
        <v>855</v>
      </c>
      <c r="G92" s="226"/>
      <c r="H92" s="335" t="s">
        <v>1138</v>
      </c>
      <c r="I92" s="335" t="s">
        <v>1138</v>
      </c>
      <c r="J92" s="335" t="s">
        <v>1138</v>
      </c>
      <c r="K92" s="330" t="s">
        <v>1139</v>
      </c>
      <c r="L92" s="335" t="s">
        <v>1140</v>
      </c>
      <c r="M92" s="330" t="s">
        <v>1141</v>
      </c>
    </row>
    <row r="93" spans="1:13" ht="28" customHeight="1" x14ac:dyDescent="0.2">
      <c r="A93" s="75"/>
      <c r="B93" s="331" t="s">
        <v>172</v>
      </c>
      <c r="C93" s="332">
        <v>43617</v>
      </c>
      <c r="D93" s="333" t="s">
        <v>846</v>
      </c>
      <c r="E93" s="333" t="s">
        <v>678</v>
      </c>
      <c r="F93" s="334" t="s">
        <v>856</v>
      </c>
      <c r="G93" s="226"/>
      <c r="H93" s="335" t="s">
        <v>1138</v>
      </c>
      <c r="I93" s="335" t="s">
        <v>1138</v>
      </c>
      <c r="J93" s="335" t="s">
        <v>1139</v>
      </c>
      <c r="K93" s="330" t="s">
        <v>1138</v>
      </c>
      <c r="L93" s="335" t="s">
        <v>1140</v>
      </c>
      <c r="M93" s="330" t="s">
        <v>1144</v>
      </c>
    </row>
    <row r="94" spans="1:13" ht="28" customHeight="1" x14ac:dyDescent="0.2">
      <c r="A94" s="75"/>
      <c r="B94" s="331" t="s">
        <v>174</v>
      </c>
      <c r="C94" s="332" t="s">
        <v>857</v>
      </c>
      <c r="D94" s="333" t="s">
        <v>858</v>
      </c>
      <c r="E94" s="333" t="s">
        <v>505</v>
      </c>
      <c r="F94" s="334" t="s">
        <v>859</v>
      </c>
      <c r="G94" s="226"/>
      <c r="H94" s="335" t="s">
        <v>1138</v>
      </c>
      <c r="I94" s="335" t="s">
        <v>1138</v>
      </c>
      <c r="J94" s="335" t="s">
        <v>1139</v>
      </c>
      <c r="K94" s="330" t="s">
        <v>1139</v>
      </c>
      <c r="L94" s="335" t="s">
        <v>1140</v>
      </c>
      <c r="M94" s="330" t="s">
        <v>1143</v>
      </c>
    </row>
    <row r="95" spans="1:13" ht="28" customHeight="1" x14ac:dyDescent="0.2">
      <c r="A95" s="75"/>
      <c r="B95" s="331" t="s">
        <v>176</v>
      </c>
      <c r="C95" s="332" t="s">
        <v>705</v>
      </c>
      <c r="D95" s="333" t="s">
        <v>860</v>
      </c>
      <c r="E95" s="333" t="s">
        <v>529</v>
      </c>
      <c r="F95" s="334" t="s">
        <v>861</v>
      </c>
      <c r="G95" s="226"/>
      <c r="H95" s="335" t="s">
        <v>1138</v>
      </c>
      <c r="I95" s="335" t="s">
        <v>1138</v>
      </c>
      <c r="J95" s="335" t="s">
        <v>1138</v>
      </c>
      <c r="K95" s="330" t="s">
        <v>1139</v>
      </c>
      <c r="L95" s="335" t="s">
        <v>1140</v>
      </c>
      <c r="M95" s="330" t="s">
        <v>1141</v>
      </c>
    </row>
    <row r="96" spans="1:13" ht="28" customHeight="1" x14ac:dyDescent="0.2">
      <c r="A96" s="75"/>
      <c r="B96" s="331" t="s">
        <v>178</v>
      </c>
      <c r="C96" s="332">
        <v>44409</v>
      </c>
      <c r="D96" s="333" t="s">
        <v>794</v>
      </c>
      <c r="E96" s="333" t="s">
        <v>450</v>
      </c>
      <c r="F96" s="334" t="s">
        <v>862</v>
      </c>
      <c r="G96" s="226"/>
      <c r="H96" s="335" t="s">
        <v>1138</v>
      </c>
      <c r="I96" s="335" t="s">
        <v>1138</v>
      </c>
      <c r="J96" s="335" t="s">
        <v>1138</v>
      </c>
      <c r="K96" s="330" t="s">
        <v>1138</v>
      </c>
      <c r="L96" s="335" t="s">
        <v>1142</v>
      </c>
      <c r="M96" s="330" t="s">
        <v>1142</v>
      </c>
    </row>
    <row r="97" spans="1:13" ht="28" customHeight="1" x14ac:dyDescent="0.2">
      <c r="A97" s="75"/>
      <c r="B97" s="331" t="s">
        <v>180</v>
      </c>
      <c r="C97" s="332">
        <v>44805</v>
      </c>
      <c r="D97" s="333" t="s">
        <v>863</v>
      </c>
      <c r="E97" s="333" t="s">
        <v>12</v>
      </c>
      <c r="F97" s="334" t="s">
        <v>864</v>
      </c>
      <c r="G97" s="226"/>
      <c r="H97" s="335" t="s">
        <v>1138</v>
      </c>
      <c r="I97" s="335" t="s">
        <v>1138</v>
      </c>
      <c r="J97" s="335" t="s">
        <v>1138</v>
      </c>
      <c r="K97" s="330" t="s">
        <v>1138</v>
      </c>
      <c r="L97" s="335" t="s">
        <v>1142</v>
      </c>
      <c r="M97" s="330" t="s">
        <v>1142</v>
      </c>
    </row>
    <row r="98" spans="1:13" ht="28" customHeight="1" x14ac:dyDescent="0.2">
      <c r="A98" s="75"/>
      <c r="B98" s="331" t="s">
        <v>182</v>
      </c>
      <c r="C98" s="332">
        <v>44136</v>
      </c>
      <c r="D98" s="333" t="s">
        <v>706</v>
      </c>
      <c r="E98" s="333" t="s">
        <v>171</v>
      </c>
      <c r="F98" s="334" t="s">
        <v>865</v>
      </c>
      <c r="G98" s="226"/>
      <c r="H98" s="335" t="s">
        <v>1138</v>
      </c>
      <c r="I98" s="335" t="s">
        <v>1138</v>
      </c>
      <c r="J98" s="335" t="s">
        <v>1138</v>
      </c>
      <c r="K98" s="330" t="s">
        <v>1138</v>
      </c>
      <c r="L98" s="335" t="s">
        <v>1142</v>
      </c>
      <c r="M98" s="330" t="s">
        <v>1142</v>
      </c>
    </row>
    <row r="99" spans="1:13" ht="28" customHeight="1" x14ac:dyDescent="0.2">
      <c r="A99" s="75"/>
      <c r="B99" s="331" t="s">
        <v>184</v>
      </c>
      <c r="C99" s="332">
        <v>40575</v>
      </c>
      <c r="D99" s="333" t="s">
        <v>706</v>
      </c>
      <c r="E99" s="333" t="s">
        <v>571</v>
      </c>
      <c r="F99" s="334" t="s">
        <v>866</v>
      </c>
      <c r="G99" s="226"/>
      <c r="H99" s="335" t="s">
        <v>1138</v>
      </c>
      <c r="I99" s="335" t="s">
        <v>1138</v>
      </c>
      <c r="J99" s="335" t="s">
        <v>1138</v>
      </c>
      <c r="K99" s="330" t="s">
        <v>1138</v>
      </c>
      <c r="L99" s="335" t="s">
        <v>1142</v>
      </c>
      <c r="M99" s="330" t="s">
        <v>1142</v>
      </c>
    </row>
    <row r="100" spans="1:13" ht="28" customHeight="1" x14ac:dyDescent="0.2">
      <c r="A100" s="75"/>
      <c r="B100" s="331" t="s">
        <v>186</v>
      </c>
      <c r="C100" s="332">
        <v>41487</v>
      </c>
      <c r="D100" s="333" t="s">
        <v>846</v>
      </c>
      <c r="E100" s="333" t="s">
        <v>647</v>
      </c>
      <c r="F100" s="334" t="s">
        <v>867</v>
      </c>
      <c r="G100" s="226"/>
      <c r="H100" s="335" t="s">
        <v>1138</v>
      </c>
      <c r="I100" s="335" t="s">
        <v>1138</v>
      </c>
      <c r="J100" s="335" t="s">
        <v>1139</v>
      </c>
      <c r="K100" s="330" t="s">
        <v>1138</v>
      </c>
      <c r="L100" s="335" t="s">
        <v>1140</v>
      </c>
      <c r="M100" s="330" t="s">
        <v>1144</v>
      </c>
    </row>
    <row r="101" spans="1:13" ht="28" customHeight="1" x14ac:dyDescent="0.2">
      <c r="A101" s="75"/>
      <c r="B101" s="331" t="s">
        <v>188</v>
      </c>
      <c r="C101" s="332">
        <v>35521</v>
      </c>
      <c r="D101" s="333" t="s">
        <v>706</v>
      </c>
      <c r="E101" s="333" t="s">
        <v>574</v>
      </c>
      <c r="F101" s="334" t="s">
        <v>868</v>
      </c>
      <c r="G101" s="226"/>
      <c r="H101" s="335" t="s">
        <v>1138</v>
      </c>
      <c r="I101" s="335" t="s">
        <v>1139</v>
      </c>
      <c r="J101" s="335" t="s">
        <v>1138</v>
      </c>
      <c r="K101" s="330" t="s">
        <v>1138</v>
      </c>
      <c r="L101" s="335" t="s">
        <v>1140</v>
      </c>
      <c r="M101" s="330" t="s">
        <v>1145</v>
      </c>
    </row>
    <row r="102" spans="1:13" ht="28" customHeight="1" x14ac:dyDescent="0.2">
      <c r="A102" s="75"/>
      <c r="B102" s="331" t="s">
        <v>190</v>
      </c>
      <c r="C102" s="332">
        <v>43101</v>
      </c>
      <c r="D102" s="333" t="s">
        <v>751</v>
      </c>
      <c r="E102" s="333" t="s">
        <v>649</v>
      </c>
      <c r="F102" s="334" t="s">
        <v>869</v>
      </c>
      <c r="G102" s="226"/>
      <c r="H102" s="335" t="s">
        <v>1138</v>
      </c>
      <c r="I102" s="335" t="s">
        <v>1138</v>
      </c>
      <c r="J102" s="335" t="s">
        <v>1138</v>
      </c>
      <c r="K102" s="330" t="s">
        <v>1138</v>
      </c>
      <c r="L102" s="335" t="s">
        <v>1142</v>
      </c>
      <c r="M102" s="330" t="s">
        <v>1142</v>
      </c>
    </row>
    <row r="103" spans="1:13" ht="28" customHeight="1" x14ac:dyDescent="0.2">
      <c r="A103" s="75"/>
      <c r="B103" s="331" t="s">
        <v>192</v>
      </c>
      <c r="C103" s="332">
        <v>44197</v>
      </c>
      <c r="D103" s="333" t="s">
        <v>870</v>
      </c>
      <c r="E103" s="333" t="s">
        <v>674</v>
      </c>
      <c r="F103" s="334" t="s">
        <v>871</v>
      </c>
      <c r="G103" s="226"/>
      <c r="H103" s="335" t="s">
        <v>1138</v>
      </c>
      <c r="I103" s="335" t="s">
        <v>1138</v>
      </c>
      <c r="J103" s="335" t="s">
        <v>1138</v>
      </c>
      <c r="K103" s="330" t="s">
        <v>1138</v>
      </c>
      <c r="L103" s="335" t="s">
        <v>1142</v>
      </c>
      <c r="M103" s="330" t="s">
        <v>1142</v>
      </c>
    </row>
    <row r="104" spans="1:13" ht="28" customHeight="1" x14ac:dyDescent="0.2">
      <c r="A104" s="75"/>
      <c r="B104" s="331" t="s">
        <v>194</v>
      </c>
      <c r="C104" s="332" t="s">
        <v>872</v>
      </c>
      <c r="D104" s="333" t="s">
        <v>692</v>
      </c>
      <c r="E104" s="333" t="s">
        <v>584</v>
      </c>
      <c r="F104" s="334" t="s">
        <v>873</v>
      </c>
      <c r="G104" s="226"/>
      <c r="H104" s="335" t="s">
        <v>1138</v>
      </c>
      <c r="I104" s="335" t="s">
        <v>1139</v>
      </c>
      <c r="J104" s="335" t="s">
        <v>1138</v>
      </c>
      <c r="K104" s="330" t="s">
        <v>1139</v>
      </c>
      <c r="L104" s="335" t="s">
        <v>1140</v>
      </c>
      <c r="M104" s="330" t="s">
        <v>1143</v>
      </c>
    </row>
    <row r="105" spans="1:13" ht="28" customHeight="1" x14ac:dyDescent="0.2">
      <c r="A105" s="75"/>
      <c r="B105" s="331" t="s">
        <v>196</v>
      </c>
      <c r="C105" s="332">
        <v>40575</v>
      </c>
      <c r="D105" s="333" t="s">
        <v>689</v>
      </c>
      <c r="E105" s="333" t="s">
        <v>197</v>
      </c>
      <c r="F105" s="334" t="s">
        <v>874</v>
      </c>
      <c r="G105" s="226"/>
      <c r="H105" s="335" t="s">
        <v>1138</v>
      </c>
      <c r="I105" s="335" t="s">
        <v>1138</v>
      </c>
      <c r="J105" s="335" t="s">
        <v>1138</v>
      </c>
      <c r="K105" s="330" t="s">
        <v>1138</v>
      </c>
      <c r="L105" s="335" t="s">
        <v>1142</v>
      </c>
      <c r="M105" s="330" t="s">
        <v>1142</v>
      </c>
    </row>
    <row r="106" spans="1:13" ht="28" customHeight="1" x14ac:dyDescent="0.2">
      <c r="A106" s="75"/>
      <c r="B106" s="331" t="s">
        <v>198</v>
      </c>
      <c r="C106" s="332">
        <v>35612</v>
      </c>
      <c r="D106" s="333" t="s">
        <v>692</v>
      </c>
      <c r="E106" s="333" t="s">
        <v>581</v>
      </c>
      <c r="F106" s="334" t="s">
        <v>875</v>
      </c>
      <c r="G106" s="226"/>
      <c r="H106" s="335" t="s">
        <v>1138</v>
      </c>
      <c r="I106" s="335" t="s">
        <v>1139</v>
      </c>
      <c r="J106" s="335" t="s">
        <v>1138</v>
      </c>
      <c r="K106" s="330" t="s">
        <v>1138</v>
      </c>
      <c r="L106" s="335" t="s">
        <v>1140</v>
      </c>
      <c r="M106" s="330" t="s">
        <v>1145</v>
      </c>
    </row>
    <row r="107" spans="1:13" ht="28" customHeight="1" x14ac:dyDescent="0.2">
      <c r="A107" s="75"/>
      <c r="B107" s="331" t="s">
        <v>200</v>
      </c>
      <c r="C107" s="332">
        <v>43405</v>
      </c>
      <c r="D107" s="333" t="s">
        <v>876</v>
      </c>
      <c r="E107" s="333" t="s">
        <v>201</v>
      </c>
      <c r="F107" s="334" t="s">
        <v>877</v>
      </c>
      <c r="G107" s="226"/>
      <c r="H107" s="335" t="s">
        <v>1138</v>
      </c>
      <c r="I107" s="335" t="s">
        <v>1138</v>
      </c>
      <c r="J107" s="335" t="s">
        <v>1138</v>
      </c>
      <c r="K107" s="330" t="s">
        <v>1139</v>
      </c>
      <c r="L107" s="335" t="s">
        <v>1140</v>
      </c>
      <c r="M107" s="330" t="s">
        <v>1141</v>
      </c>
    </row>
    <row r="108" spans="1:13" ht="28" customHeight="1" x14ac:dyDescent="0.2">
      <c r="A108" s="75"/>
      <c r="B108" s="331" t="s">
        <v>202</v>
      </c>
      <c r="C108" s="332">
        <v>37257</v>
      </c>
      <c r="D108" s="333" t="s">
        <v>878</v>
      </c>
      <c r="E108" s="333" t="s">
        <v>285</v>
      </c>
      <c r="F108" s="334" t="s">
        <v>879</v>
      </c>
      <c r="G108" s="226"/>
      <c r="H108" s="335" t="s">
        <v>1138</v>
      </c>
      <c r="I108" s="335" t="s">
        <v>1138</v>
      </c>
      <c r="J108" s="335" t="s">
        <v>1138</v>
      </c>
      <c r="K108" s="330" t="s">
        <v>1139</v>
      </c>
      <c r="L108" s="335" t="s">
        <v>1140</v>
      </c>
      <c r="M108" s="330" t="s">
        <v>1141</v>
      </c>
    </row>
    <row r="109" spans="1:13" ht="28" customHeight="1" x14ac:dyDescent="0.2">
      <c r="A109" s="75"/>
      <c r="B109" s="331" t="s">
        <v>204</v>
      </c>
      <c r="C109" s="332">
        <v>43922</v>
      </c>
      <c r="D109" s="333" t="s">
        <v>880</v>
      </c>
      <c r="E109" s="333" t="s">
        <v>545</v>
      </c>
      <c r="F109" s="334" t="s">
        <v>881</v>
      </c>
      <c r="G109" s="226"/>
      <c r="H109" s="335" t="s">
        <v>1138</v>
      </c>
      <c r="I109" s="335" t="s">
        <v>1138</v>
      </c>
      <c r="J109" s="335" t="s">
        <v>1138</v>
      </c>
      <c r="K109" s="330" t="s">
        <v>1139</v>
      </c>
      <c r="L109" s="335" t="s">
        <v>1140</v>
      </c>
      <c r="M109" s="330" t="s">
        <v>1141</v>
      </c>
    </row>
    <row r="110" spans="1:13" ht="28" customHeight="1" x14ac:dyDescent="0.2">
      <c r="A110" s="75"/>
      <c r="B110" s="331" t="s">
        <v>206</v>
      </c>
      <c r="C110" s="332">
        <v>44136</v>
      </c>
      <c r="D110" s="333" t="s">
        <v>882</v>
      </c>
      <c r="E110" s="333" t="s">
        <v>96</v>
      </c>
      <c r="F110" s="334" t="s">
        <v>883</v>
      </c>
      <c r="G110" s="226"/>
      <c r="H110" s="335" t="s">
        <v>1138</v>
      </c>
      <c r="I110" s="335" t="s">
        <v>1138</v>
      </c>
      <c r="J110" s="335" t="s">
        <v>1138</v>
      </c>
      <c r="K110" s="330" t="s">
        <v>1139</v>
      </c>
      <c r="L110" s="335" t="s">
        <v>1140</v>
      </c>
      <c r="M110" s="330" t="s">
        <v>1141</v>
      </c>
    </row>
    <row r="111" spans="1:13" ht="28" customHeight="1" x14ac:dyDescent="0.2">
      <c r="A111" s="75"/>
      <c r="B111" s="331" t="s">
        <v>208</v>
      </c>
      <c r="C111" s="332">
        <v>44866</v>
      </c>
      <c r="D111" s="333" t="s">
        <v>884</v>
      </c>
      <c r="E111" s="333" t="s">
        <v>30</v>
      </c>
      <c r="F111" s="334" t="s">
        <v>885</v>
      </c>
      <c r="G111" s="226"/>
      <c r="H111" s="335" t="s">
        <v>1138</v>
      </c>
      <c r="I111" s="335" t="s">
        <v>1138</v>
      </c>
      <c r="J111" s="335" t="s">
        <v>1138</v>
      </c>
      <c r="K111" s="330" t="s">
        <v>1139</v>
      </c>
      <c r="L111" s="335" t="s">
        <v>1140</v>
      </c>
      <c r="M111" s="330" t="s">
        <v>1141</v>
      </c>
    </row>
    <row r="112" spans="1:13" ht="28" customHeight="1" x14ac:dyDescent="0.2">
      <c r="A112" s="75"/>
      <c r="B112" s="331" t="s">
        <v>210</v>
      </c>
      <c r="C112" s="332">
        <v>40575</v>
      </c>
      <c r="D112" s="333" t="s">
        <v>886</v>
      </c>
      <c r="E112" s="333" t="s">
        <v>122</v>
      </c>
      <c r="F112" s="334" t="s">
        <v>887</v>
      </c>
      <c r="G112" s="226"/>
      <c r="H112" s="335" t="s">
        <v>1138</v>
      </c>
      <c r="I112" s="335" t="s">
        <v>1138</v>
      </c>
      <c r="J112" s="335" t="s">
        <v>1138</v>
      </c>
      <c r="K112" s="330" t="s">
        <v>1139</v>
      </c>
      <c r="L112" s="335" t="s">
        <v>1140</v>
      </c>
      <c r="M112" s="330" t="s">
        <v>1141</v>
      </c>
    </row>
    <row r="113" spans="1:13" ht="28" customHeight="1" x14ac:dyDescent="0.2">
      <c r="A113" s="75"/>
      <c r="B113" s="331" t="s">
        <v>212</v>
      </c>
      <c r="C113" s="332" t="s">
        <v>888</v>
      </c>
      <c r="D113" s="333" t="s">
        <v>889</v>
      </c>
      <c r="E113" s="333" t="s">
        <v>58</v>
      </c>
      <c r="F113" s="334" t="s">
        <v>890</v>
      </c>
      <c r="G113" s="226"/>
      <c r="H113" s="335" t="s">
        <v>1138</v>
      </c>
      <c r="I113" s="335" t="s">
        <v>1138</v>
      </c>
      <c r="J113" s="335" t="s">
        <v>1138</v>
      </c>
      <c r="K113" s="330" t="s">
        <v>1138</v>
      </c>
      <c r="L113" s="335" t="s">
        <v>1142</v>
      </c>
      <c r="M113" s="330" t="s">
        <v>1142</v>
      </c>
    </row>
    <row r="114" spans="1:13" ht="28" customHeight="1" x14ac:dyDescent="0.2">
      <c r="A114" s="75"/>
      <c r="B114" s="331" t="s">
        <v>214</v>
      </c>
      <c r="C114" s="332" t="s">
        <v>891</v>
      </c>
      <c r="D114" s="333" t="s">
        <v>892</v>
      </c>
      <c r="E114" s="333" t="s">
        <v>42</v>
      </c>
      <c r="F114" s="334" t="s">
        <v>893</v>
      </c>
      <c r="G114" s="226"/>
      <c r="H114" s="335" t="s">
        <v>1138</v>
      </c>
      <c r="I114" s="335" t="s">
        <v>1138</v>
      </c>
      <c r="J114" s="335" t="s">
        <v>1138</v>
      </c>
      <c r="K114" s="330" t="s">
        <v>1139</v>
      </c>
      <c r="L114" s="335" t="s">
        <v>1140</v>
      </c>
      <c r="M114" s="330" t="s">
        <v>1141</v>
      </c>
    </row>
    <row r="115" spans="1:13" ht="28" customHeight="1" x14ac:dyDescent="0.2">
      <c r="A115" s="75"/>
      <c r="B115" s="331" t="s">
        <v>216</v>
      </c>
      <c r="C115" s="332" t="s">
        <v>705</v>
      </c>
      <c r="D115" s="333" t="s">
        <v>894</v>
      </c>
      <c r="E115" s="333" t="s">
        <v>522</v>
      </c>
      <c r="F115" s="334" t="s">
        <v>895</v>
      </c>
      <c r="G115" s="226"/>
      <c r="H115" s="335" t="s">
        <v>1138</v>
      </c>
      <c r="I115" s="335" t="s">
        <v>1138</v>
      </c>
      <c r="J115" s="335" t="s">
        <v>1139</v>
      </c>
      <c r="K115" s="330" t="s">
        <v>1139</v>
      </c>
      <c r="L115" s="335" t="s">
        <v>1140</v>
      </c>
      <c r="M115" s="330" t="s">
        <v>1143</v>
      </c>
    </row>
    <row r="116" spans="1:13" ht="28" customHeight="1" x14ac:dyDescent="0.2">
      <c r="A116" s="75"/>
      <c r="B116" s="331" t="s">
        <v>218</v>
      </c>
      <c r="C116" s="332">
        <v>41426</v>
      </c>
      <c r="D116" s="333" t="s">
        <v>896</v>
      </c>
      <c r="E116" s="333" t="s">
        <v>362</v>
      </c>
      <c r="F116" s="334" t="s">
        <v>897</v>
      </c>
      <c r="G116" s="226"/>
      <c r="H116" s="335" t="s">
        <v>1139</v>
      </c>
      <c r="I116" s="335" t="s">
        <v>1138</v>
      </c>
      <c r="J116" s="335" t="s">
        <v>1139</v>
      </c>
      <c r="K116" s="330" t="s">
        <v>1139</v>
      </c>
      <c r="L116" s="335" t="s">
        <v>1140</v>
      </c>
      <c r="M116" s="330" t="s">
        <v>1143</v>
      </c>
    </row>
    <row r="117" spans="1:13" ht="28" customHeight="1" x14ac:dyDescent="0.2">
      <c r="A117" s="75"/>
      <c r="B117" s="331" t="s">
        <v>219</v>
      </c>
      <c r="C117" s="332">
        <v>42036</v>
      </c>
      <c r="D117" s="333" t="s">
        <v>811</v>
      </c>
      <c r="E117" s="333" t="s">
        <v>62</v>
      </c>
      <c r="F117" s="334" t="s">
        <v>898</v>
      </c>
      <c r="G117" s="226"/>
      <c r="H117" s="335" t="s">
        <v>1138</v>
      </c>
      <c r="I117" s="335" t="s">
        <v>1138</v>
      </c>
      <c r="J117" s="335" t="s">
        <v>1138</v>
      </c>
      <c r="K117" s="330" t="s">
        <v>1139</v>
      </c>
      <c r="L117" s="335" t="s">
        <v>1140</v>
      </c>
      <c r="M117" s="330" t="s">
        <v>1141</v>
      </c>
    </row>
    <row r="118" spans="1:13" ht="28" customHeight="1" x14ac:dyDescent="0.2">
      <c r="A118" s="75"/>
      <c r="B118" s="331" t="s">
        <v>220</v>
      </c>
      <c r="C118" s="332">
        <v>39448</v>
      </c>
      <c r="D118" s="333" t="s">
        <v>899</v>
      </c>
      <c r="E118" s="333" t="s">
        <v>681</v>
      </c>
      <c r="F118" s="334" t="s">
        <v>900</v>
      </c>
      <c r="G118" s="226"/>
      <c r="H118" s="335" t="s">
        <v>1138</v>
      </c>
      <c r="I118" s="335" t="s">
        <v>1138</v>
      </c>
      <c r="J118" s="335" t="s">
        <v>1138</v>
      </c>
      <c r="K118" s="330" t="s">
        <v>1138</v>
      </c>
      <c r="L118" s="335" t="s">
        <v>1142</v>
      </c>
      <c r="M118" s="330" t="s">
        <v>1142</v>
      </c>
    </row>
    <row r="119" spans="1:13" ht="28" customHeight="1" x14ac:dyDescent="0.2">
      <c r="A119" s="75"/>
      <c r="B119" s="331" t="s">
        <v>222</v>
      </c>
      <c r="C119" s="332">
        <v>43831</v>
      </c>
      <c r="D119" s="333" t="s">
        <v>901</v>
      </c>
      <c r="E119" s="333" t="s">
        <v>507</v>
      </c>
      <c r="F119" s="334" t="s">
        <v>902</v>
      </c>
      <c r="G119" s="226"/>
      <c r="H119" s="335" t="s">
        <v>1138</v>
      </c>
      <c r="I119" s="335" t="s">
        <v>1138</v>
      </c>
      <c r="J119" s="335" t="s">
        <v>1138</v>
      </c>
      <c r="K119" s="330" t="s">
        <v>1139</v>
      </c>
      <c r="L119" s="335" t="s">
        <v>1140</v>
      </c>
      <c r="M119" s="330" t="s">
        <v>1141</v>
      </c>
    </row>
    <row r="120" spans="1:13" ht="28" customHeight="1" x14ac:dyDescent="0.2">
      <c r="A120" s="75"/>
      <c r="B120" s="331" t="s">
        <v>224</v>
      </c>
      <c r="C120" s="332">
        <v>40634</v>
      </c>
      <c r="D120" s="333" t="s">
        <v>903</v>
      </c>
      <c r="E120" s="333" t="s">
        <v>513</v>
      </c>
      <c r="F120" s="334" t="s">
        <v>904</v>
      </c>
      <c r="G120" s="226"/>
      <c r="H120" s="335" t="s">
        <v>1138</v>
      </c>
      <c r="I120" s="335" t="s">
        <v>1138</v>
      </c>
      <c r="J120" s="335" t="s">
        <v>1138</v>
      </c>
      <c r="K120" s="330" t="s">
        <v>1139</v>
      </c>
      <c r="L120" s="335" t="s">
        <v>1140</v>
      </c>
      <c r="M120" s="330" t="s">
        <v>1141</v>
      </c>
    </row>
    <row r="121" spans="1:13" ht="28" customHeight="1" x14ac:dyDescent="0.2">
      <c r="A121" s="75"/>
      <c r="B121" s="331" t="s">
        <v>226</v>
      </c>
      <c r="C121" s="332">
        <v>43647</v>
      </c>
      <c r="D121" s="333" t="s">
        <v>851</v>
      </c>
      <c r="E121" s="333" t="s">
        <v>108</v>
      </c>
      <c r="F121" s="334" t="s">
        <v>905</v>
      </c>
      <c r="G121" s="226"/>
      <c r="H121" s="335" t="s">
        <v>1138</v>
      </c>
      <c r="I121" s="335" t="s">
        <v>1138</v>
      </c>
      <c r="J121" s="335" t="s">
        <v>1138</v>
      </c>
      <c r="K121" s="330" t="s">
        <v>1139</v>
      </c>
      <c r="L121" s="335" t="s">
        <v>1140</v>
      </c>
      <c r="M121" s="330" t="s">
        <v>1141</v>
      </c>
    </row>
    <row r="122" spans="1:13" ht="28" customHeight="1" x14ac:dyDescent="0.2">
      <c r="A122" s="75"/>
      <c r="B122" s="331" t="s">
        <v>228</v>
      </c>
      <c r="C122" s="332" t="s">
        <v>700</v>
      </c>
      <c r="D122" s="333" t="s">
        <v>906</v>
      </c>
      <c r="E122" s="333" t="s">
        <v>14</v>
      </c>
      <c r="F122" s="334" t="s">
        <v>907</v>
      </c>
      <c r="G122" s="226"/>
      <c r="H122" s="335" t="s">
        <v>1138</v>
      </c>
      <c r="I122" s="335" t="s">
        <v>1138</v>
      </c>
      <c r="J122" s="335" t="s">
        <v>1138</v>
      </c>
      <c r="K122" s="330" t="s">
        <v>1139</v>
      </c>
      <c r="L122" s="335" t="s">
        <v>1140</v>
      </c>
      <c r="M122" s="330" t="s">
        <v>1141</v>
      </c>
    </row>
    <row r="123" spans="1:13" ht="28" customHeight="1" x14ac:dyDescent="0.2">
      <c r="A123" s="75"/>
      <c r="B123" s="331" t="s">
        <v>230</v>
      </c>
      <c r="C123" s="332">
        <v>36161</v>
      </c>
      <c r="D123" s="333" t="s">
        <v>908</v>
      </c>
      <c r="E123" s="333" t="s">
        <v>369</v>
      </c>
      <c r="F123" s="334" t="s">
        <v>909</v>
      </c>
      <c r="G123" s="226"/>
      <c r="H123" s="335" t="s">
        <v>1138</v>
      </c>
      <c r="I123" s="335" t="s">
        <v>1138</v>
      </c>
      <c r="J123" s="335" t="s">
        <v>1138</v>
      </c>
      <c r="K123" s="330" t="s">
        <v>1139</v>
      </c>
      <c r="L123" s="335" t="s">
        <v>1140</v>
      </c>
      <c r="M123" s="330" t="s">
        <v>1141</v>
      </c>
    </row>
    <row r="124" spans="1:13" ht="28" customHeight="1" x14ac:dyDescent="0.2">
      <c r="A124" s="75"/>
      <c r="B124" s="331" t="s">
        <v>232</v>
      </c>
      <c r="C124" s="332" t="s">
        <v>853</v>
      </c>
      <c r="D124" s="333" t="s">
        <v>910</v>
      </c>
      <c r="E124" s="333" t="s">
        <v>911</v>
      </c>
      <c r="F124" s="334" t="s">
        <v>912</v>
      </c>
      <c r="G124" s="226"/>
      <c r="H124" s="335" t="s">
        <v>1138</v>
      </c>
      <c r="I124" s="335" t="s">
        <v>1138</v>
      </c>
      <c r="J124" s="335" t="s">
        <v>1138</v>
      </c>
      <c r="K124" s="330" t="s">
        <v>1139</v>
      </c>
      <c r="L124" s="335" t="s">
        <v>1140</v>
      </c>
      <c r="M124" s="330" t="s">
        <v>1141</v>
      </c>
    </row>
    <row r="125" spans="1:13" ht="28" customHeight="1" x14ac:dyDescent="0.2">
      <c r="A125" s="75"/>
      <c r="B125" s="331" t="s">
        <v>234</v>
      </c>
      <c r="C125" s="332" t="s">
        <v>816</v>
      </c>
      <c r="D125" s="333" t="s">
        <v>913</v>
      </c>
      <c r="E125" s="333" t="s">
        <v>461</v>
      </c>
      <c r="F125" s="334" t="s">
        <v>914</v>
      </c>
      <c r="G125" s="226"/>
      <c r="H125" s="335" t="s">
        <v>1138</v>
      </c>
      <c r="I125" s="335" t="s">
        <v>1138</v>
      </c>
      <c r="J125" s="335" t="s">
        <v>1138</v>
      </c>
      <c r="K125" s="330" t="s">
        <v>1139</v>
      </c>
      <c r="L125" s="335" t="s">
        <v>1140</v>
      </c>
      <c r="M125" s="330" t="s">
        <v>1141</v>
      </c>
    </row>
    <row r="126" spans="1:13" ht="28" customHeight="1" x14ac:dyDescent="0.2">
      <c r="A126" s="75"/>
      <c r="B126" s="331" t="s">
        <v>236</v>
      </c>
      <c r="C126" s="332" t="s">
        <v>915</v>
      </c>
      <c r="D126" s="333" t="s">
        <v>863</v>
      </c>
      <c r="E126" s="333" t="s">
        <v>26</v>
      </c>
      <c r="F126" s="334" t="s">
        <v>916</v>
      </c>
      <c r="G126" s="226"/>
      <c r="H126" s="335" t="s">
        <v>1138</v>
      </c>
      <c r="I126" s="335" t="s">
        <v>1138</v>
      </c>
      <c r="J126" s="335" t="s">
        <v>1138</v>
      </c>
      <c r="K126" s="330" t="s">
        <v>1139</v>
      </c>
      <c r="L126" s="335" t="s">
        <v>1140</v>
      </c>
      <c r="M126" s="330" t="s">
        <v>1141</v>
      </c>
    </row>
    <row r="127" spans="1:13" ht="28" customHeight="1" x14ac:dyDescent="0.2">
      <c r="A127" s="75"/>
      <c r="B127" s="331" t="s">
        <v>238</v>
      </c>
      <c r="C127" s="332">
        <v>40909</v>
      </c>
      <c r="D127" s="333" t="s">
        <v>917</v>
      </c>
      <c r="E127" s="333" t="s">
        <v>124</v>
      </c>
      <c r="F127" s="334" t="s">
        <v>918</v>
      </c>
      <c r="G127" s="226"/>
      <c r="H127" s="335" t="s">
        <v>1138</v>
      </c>
      <c r="I127" s="335" t="s">
        <v>1138</v>
      </c>
      <c r="J127" s="335" t="s">
        <v>1138</v>
      </c>
      <c r="K127" s="330" t="s">
        <v>1139</v>
      </c>
      <c r="L127" s="335" t="s">
        <v>1140</v>
      </c>
      <c r="M127" s="330" t="s">
        <v>1141</v>
      </c>
    </row>
    <row r="128" spans="1:13" ht="28" customHeight="1" x14ac:dyDescent="0.2">
      <c r="A128" s="75"/>
      <c r="B128" s="331" t="s">
        <v>240</v>
      </c>
      <c r="C128" s="332" t="s">
        <v>919</v>
      </c>
      <c r="D128" s="333" t="s">
        <v>920</v>
      </c>
      <c r="E128" s="333" t="s">
        <v>78</v>
      </c>
      <c r="F128" s="334" t="s">
        <v>921</v>
      </c>
      <c r="G128" s="226"/>
      <c r="H128" s="335" t="s">
        <v>1138</v>
      </c>
      <c r="I128" s="335" t="s">
        <v>1138</v>
      </c>
      <c r="J128" s="335" t="s">
        <v>1138</v>
      </c>
      <c r="K128" s="330" t="s">
        <v>1139</v>
      </c>
      <c r="L128" s="335" t="s">
        <v>1140</v>
      </c>
      <c r="M128" s="330" t="s">
        <v>1141</v>
      </c>
    </row>
    <row r="129" spans="1:13" ht="28" customHeight="1" x14ac:dyDescent="0.2">
      <c r="A129" s="75"/>
      <c r="B129" s="331" t="s">
        <v>242</v>
      </c>
      <c r="C129" s="332">
        <v>34700</v>
      </c>
      <c r="D129" s="333" t="s">
        <v>922</v>
      </c>
      <c r="E129" s="333" t="s">
        <v>158</v>
      </c>
      <c r="F129" s="334" t="s">
        <v>923</v>
      </c>
      <c r="G129" s="226"/>
      <c r="H129" s="335" t="s">
        <v>1138</v>
      </c>
      <c r="I129" s="335" t="s">
        <v>1139</v>
      </c>
      <c r="J129" s="335" t="s">
        <v>1138</v>
      </c>
      <c r="K129" s="330" t="s">
        <v>1139</v>
      </c>
      <c r="L129" s="335" t="s">
        <v>1140</v>
      </c>
      <c r="M129" s="330" t="s">
        <v>1143</v>
      </c>
    </row>
    <row r="130" spans="1:13" ht="28" customHeight="1" x14ac:dyDescent="0.2">
      <c r="A130" s="75"/>
      <c r="B130" s="331" t="s">
        <v>244</v>
      </c>
      <c r="C130" s="332" t="s">
        <v>924</v>
      </c>
      <c r="D130" s="333" t="s">
        <v>925</v>
      </c>
      <c r="E130" s="333" t="s">
        <v>72</v>
      </c>
      <c r="F130" s="334" t="s">
        <v>926</v>
      </c>
      <c r="G130" s="226"/>
      <c r="H130" s="335" t="s">
        <v>1138</v>
      </c>
      <c r="I130" s="335" t="s">
        <v>1138</v>
      </c>
      <c r="J130" s="335" t="s">
        <v>1138</v>
      </c>
      <c r="K130" s="330" t="s">
        <v>1139</v>
      </c>
      <c r="L130" s="335" t="s">
        <v>1140</v>
      </c>
      <c r="M130" s="330" t="s">
        <v>1141</v>
      </c>
    </row>
    <row r="131" spans="1:13" ht="28" customHeight="1" x14ac:dyDescent="0.2">
      <c r="A131" s="75"/>
      <c r="B131" s="331" t="s">
        <v>246</v>
      </c>
      <c r="C131" s="332" t="s">
        <v>927</v>
      </c>
      <c r="D131" s="333" t="s">
        <v>928</v>
      </c>
      <c r="E131" s="333" t="s">
        <v>191</v>
      </c>
      <c r="F131" s="334" t="s">
        <v>929</v>
      </c>
      <c r="G131" s="226"/>
      <c r="H131" s="335" t="s">
        <v>1138</v>
      </c>
      <c r="I131" s="335" t="s">
        <v>1139</v>
      </c>
      <c r="J131" s="335" t="s">
        <v>1138</v>
      </c>
      <c r="K131" s="330" t="s">
        <v>1139</v>
      </c>
      <c r="L131" s="335" t="s">
        <v>1140</v>
      </c>
      <c r="M131" s="330" t="s">
        <v>1143</v>
      </c>
    </row>
    <row r="132" spans="1:13" ht="28" customHeight="1" x14ac:dyDescent="0.2">
      <c r="A132" s="75"/>
      <c r="B132" s="331" t="s">
        <v>248</v>
      </c>
      <c r="C132" s="332" t="s">
        <v>930</v>
      </c>
      <c r="D132" s="333" t="s">
        <v>931</v>
      </c>
      <c r="E132" s="333" t="s">
        <v>300</v>
      </c>
      <c r="F132" s="334" t="s">
        <v>932</v>
      </c>
      <c r="G132" s="226"/>
      <c r="H132" s="335" t="s">
        <v>1138</v>
      </c>
      <c r="I132" s="335" t="s">
        <v>1138</v>
      </c>
      <c r="J132" s="335" t="s">
        <v>1138</v>
      </c>
      <c r="K132" s="330" t="s">
        <v>1139</v>
      </c>
      <c r="L132" s="335" t="s">
        <v>1140</v>
      </c>
      <c r="M132" s="330" t="s">
        <v>1141</v>
      </c>
    </row>
    <row r="133" spans="1:13" ht="28" customHeight="1" x14ac:dyDescent="0.2">
      <c r="A133" s="75"/>
      <c r="B133" s="331" t="s">
        <v>250</v>
      </c>
      <c r="C133" s="332">
        <v>43405</v>
      </c>
      <c r="D133" s="333" t="s">
        <v>933</v>
      </c>
      <c r="E133" s="333" t="s">
        <v>541</v>
      </c>
      <c r="F133" s="334" t="s">
        <v>934</v>
      </c>
      <c r="G133" s="226"/>
      <c r="H133" s="335" t="s">
        <v>1138</v>
      </c>
      <c r="I133" s="335" t="s">
        <v>1138</v>
      </c>
      <c r="J133" s="335" t="s">
        <v>1138</v>
      </c>
      <c r="K133" s="330" t="s">
        <v>1138</v>
      </c>
      <c r="L133" s="335" t="s">
        <v>1142</v>
      </c>
      <c r="M133" s="330" t="s">
        <v>1142</v>
      </c>
    </row>
    <row r="134" spans="1:13" ht="28" customHeight="1" x14ac:dyDescent="0.2">
      <c r="A134" s="75"/>
      <c r="B134" s="331" t="s">
        <v>252</v>
      </c>
      <c r="C134" s="332">
        <v>40787</v>
      </c>
      <c r="D134" s="333" t="s">
        <v>794</v>
      </c>
      <c r="E134" s="333" t="s">
        <v>225</v>
      </c>
      <c r="F134" s="334" t="s">
        <v>935</v>
      </c>
      <c r="G134" s="226"/>
      <c r="H134" s="335" t="s">
        <v>1138</v>
      </c>
      <c r="I134" s="335" t="s">
        <v>1138</v>
      </c>
      <c r="J134" s="335" t="s">
        <v>1138</v>
      </c>
      <c r="K134" s="330" t="s">
        <v>1138</v>
      </c>
      <c r="L134" s="335" t="s">
        <v>1142</v>
      </c>
      <c r="M134" s="330" t="s">
        <v>1142</v>
      </c>
    </row>
    <row r="135" spans="1:13" ht="28" customHeight="1" x14ac:dyDescent="0.2">
      <c r="A135" s="75"/>
      <c r="B135" s="331" t="s">
        <v>254</v>
      </c>
      <c r="C135" s="332" t="s">
        <v>936</v>
      </c>
      <c r="D135" s="333" t="s">
        <v>937</v>
      </c>
      <c r="E135" s="333" t="s">
        <v>116</v>
      </c>
      <c r="F135" s="334" t="s">
        <v>938</v>
      </c>
      <c r="G135" s="226"/>
      <c r="H135" s="335" t="s">
        <v>1138</v>
      </c>
      <c r="I135" s="335" t="s">
        <v>1138</v>
      </c>
      <c r="J135" s="335" t="s">
        <v>1138</v>
      </c>
      <c r="K135" s="330" t="s">
        <v>1139</v>
      </c>
      <c r="L135" s="335" t="s">
        <v>1140</v>
      </c>
      <c r="M135" s="330" t="s">
        <v>1141</v>
      </c>
    </row>
    <row r="136" spans="1:13" ht="28" customHeight="1" x14ac:dyDescent="0.2">
      <c r="A136" s="75"/>
      <c r="B136" s="331" t="s">
        <v>256</v>
      </c>
      <c r="C136" s="332">
        <v>41275</v>
      </c>
      <c r="D136" s="333" t="s">
        <v>939</v>
      </c>
      <c r="E136" s="333" t="s">
        <v>54</v>
      </c>
      <c r="F136" s="334" t="s">
        <v>940</v>
      </c>
      <c r="G136" s="226"/>
      <c r="H136" s="335" t="s">
        <v>1138</v>
      </c>
      <c r="I136" s="335" t="s">
        <v>1138</v>
      </c>
      <c r="J136" s="335" t="s">
        <v>1138</v>
      </c>
      <c r="K136" s="330" t="s">
        <v>1139</v>
      </c>
      <c r="L136" s="335" t="s">
        <v>1140</v>
      </c>
      <c r="M136" s="330" t="s">
        <v>1141</v>
      </c>
    </row>
    <row r="137" spans="1:13" ht="28" customHeight="1" x14ac:dyDescent="0.2">
      <c r="A137" s="75"/>
      <c r="B137" s="331" t="s">
        <v>258</v>
      </c>
      <c r="C137" s="332">
        <v>42552</v>
      </c>
      <c r="D137" s="333" t="s">
        <v>941</v>
      </c>
      <c r="E137" s="333" t="s">
        <v>517</v>
      </c>
      <c r="F137" s="334" t="s">
        <v>942</v>
      </c>
      <c r="G137" s="226"/>
      <c r="H137" s="335" t="s">
        <v>1138</v>
      </c>
      <c r="I137" s="335" t="s">
        <v>1138</v>
      </c>
      <c r="J137" s="335" t="s">
        <v>1138</v>
      </c>
      <c r="K137" s="330" t="s">
        <v>1139</v>
      </c>
      <c r="L137" s="335" t="s">
        <v>1140</v>
      </c>
      <c r="M137" s="330" t="s">
        <v>1141</v>
      </c>
    </row>
    <row r="138" spans="1:13" ht="28" customHeight="1" x14ac:dyDescent="0.2">
      <c r="A138" s="75"/>
      <c r="B138" s="331" t="s">
        <v>260</v>
      </c>
      <c r="C138" s="332">
        <v>42522</v>
      </c>
      <c r="D138" s="333" t="s">
        <v>870</v>
      </c>
      <c r="E138" s="333" t="s">
        <v>659</v>
      </c>
      <c r="F138" s="334" t="s">
        <v>943</v>
      </c>
      <c r="G138" s="226"/>
      <c r="H138" s="335" t="s">
        <v>1138</v>
      </c>
      <c r="I138" s="335" t="s">
        <v>1138</v>
      </c>
      <c r="J138" s="335" t="s">
        <v>1138</v>
      </c>
      <c r="K138" s="330" t="s">
        <v>1138</v>
      </c>
      <c r="L138" s="335" t="s">
        <v>1142</v>
      </c>
      <c r="M138" s="330" t="s">
        <v>1142</v>
      </c>
    </row>
    <row r="139" spans="1:13" ht="28" customHeight="1" x14ac:dyDescent="0.2">
      <c r="A139" s="75"/>
      <c r="B139" s="331" t="s">
        <v>261</v>
      </c>
      <c r="C139" s="332">
        <v>42248</v>
      </c>
      <c r="D139" s="333" t="s">
        <v>870</v>
      </c>
      <c r="E139" s="333" t="s">
        <v>637</v>
      </c>
      <c r="F139" s="334" t="s">
        <v>944</v>
      </c>
      <c r="G139" s="226"/>
      <c r="H139" s="335" t="s">
        <v>1138</v>
      </c>
      <c r="I139" s="335" t="s">
        <v>1138</v>
      </c>
      <c r="J139" s="335" t="s">
        <v>1138</v>
      </c>
      <c r="K139" s="330" t="s">
        <v>1138</v>
      </c>
      <c r="L139" s="335" t="s">
        <v>1142</v>
      </c>
      <c r="M139" s="330" t="s">
        <v>1142</v>
      </c>
    </row>
    <row r="140" spans="1:13" ht="28" customHeight="1" x14ac:dyDescent="0.2">
      <c r="A140" s="75"/>
      <c r="B140" s="331" t="s">
        <v>263</v>
      </c>
      <c r="C140" s="332">
        <v>44440</v>
      </c>
      <c r="D140" s="333" t="s">
        <v>945</v>
      </c>
      <c r="E140" s="333" t="s">
        <v>60</v>
      </c>
      <c r="F140" s="334" t="s">
        <v>946</v>
      </c>
      <c r="G140" s="226"/>
      <c r="H140" s="335" t="s">
        <v>1138</v>
      </c>
      <c r="I140" s="335" t="s">
        <v>1138</v>
      </c>
      <c r="J140" s="335" t="s">
        <v>1138</v>
      </c>
      <c r="K140" s="330" t="s">
        <v>1138</v>
      </c>
      <c r="L140" s="335" t="s">
        <v>1142</v>
      </c>
      <c r="M140" s="330" t="s">
        <v>1142</v>
      </c>
    </row>
    <row r="141" spans="1:13" ht="28" customHeight="1" x14ac:dyDescent="0.2">
      <c r="A141" s="75"/>
      <c r="B141" s="331" t="s">
        <v>265</v>
      </c>
      <c r="C141" s="332">
        <v>28642</v>
      </c>
      <c r="D141" s="333" t="s">
        <v>947</v>
      </c>
      <c r="E141" s="333" t="s">
        <v>138</v>
      </c>
      <c r="F141" s="334" t="s">
        <v>948</v>
      </c>
      <c r="G141" s="226"/>
      <c r="H141" s="335" t="s">
        <v>1138</v>
      </c>
      <c r="I141" s="335" t="s">
        <v>1139</v>
      </c>
      <c r="J141" s="335" t="s">
        <v>1138</v>
      </c>
      <c r="K141" s="330" t="s">
        <v>1139</v>
      </c>
      <c r="L141" s="335" t="s">
        <v>1140</v>
      </c>
      <c r="M141" s="330" t="s">
        <v>1143</v>
      </c>
    </row>
    <row r="142" spans="1:13" ht="28" customHeight="1" x14ac:dyDescent="0.2">
      <c r="A142" s="75"/>
      <c r="B142" s="331" t="s">
        <v>267</v>
      </c>
      <c r="C142" s="332">
        <v>43252</v>
      </c>
      <c r="D142" s="333" t="s">
        <v>949</v>
      </c>
      <c r="E142" s="333" t="s">
        <v>515</v>
      </c>
      <c r="F142" s="334" t="s">
        <v>950</v>
      </c>
      <c r="G142" s="226"/>
      <c r="H142" s="335" t="s">
        <v>1138</v>
      </c>
      <c r="I142" s="335" t="s">
        <v>1138</v>
      </c>
      <c r="J142" s="335" t="s">
        <v>1138</v>
      </c>
      <c r="K142" s="330" t="s">
        <v>1139</v>
      </c>
      <c r="L142" s="335" t="s">
        <v>1140</v>
      </c>
      <c r="M142" s="330" t="s">
        <v>1141</v>
      </c>
    </row>
    <row r="143" spans="1:13" ht="28" customHeight="1" x14ac:dyDescent="0.2">
      <c r="A143" s="75"/>
      <c r="B143" s="331" t="s">
        <v>269</v>
      </c>
      <c r="C143" s="332">
        <v>44958</v>
      </c>
      <c r="D143" s="333" t="s">
        <v>951</v>
      </c>
      <c r="E143" s="333" t="s">
        <v>128</v>
      </c>
      <c r="F143" s="334" t="s">
        <v>952</v>
      </c>
      <c r="G143" s="226"/>
      <c r="H143" s="335" t="s">
        <v>1138</v>
      </c>
      <c r="I143" s="335" t="s">
        <v>1138</v>
      </c>
      <c r="J143" s="335" t="s">
        <v>1138</v>
      </c>
      <c r="K143" s="330" t="s">
        <v>1139</v>
      </c>
      <c r="L143" s="335" t="s">
        <v>1140</v>
      </c>
      <c r="M143" s="330" t="s">
        <v>1141</v>
      </c>
    </row>
    <row r="144" spans="1:13" ht="28" customHeight="1" x14ac:dyDescent="0.2">
      <c r="A144" s="75"/>
      <c r="B144" s="331" t="s">
        <v>270</v>
      </c>
      <c r="C144" s="332">
        <v>43282</v>
      </c>
      <c r="D144" s="333" t="s">
        <v>953</v>
      </c>
      <c r="E144" s="333" t="s">
        <v>245</v>
      </c>
      <c r="F144" s="334" t="s">
        <v>954</v>
      </c>
      <c r="G144" s="226"/>
      <c r="H144" s="335" t="s">
        <v>1138</v>
      </c>
      <c r="I144" s="335" t="s">
        <v>1138</v>
      </c>
      <c r="J144" s="335" t="s">
        <v>1138</v>
      </c>
      <c r="K144" s="330" t="s">
        <v>1138</v>
      </c>
      <c r="L144" s="335" t="s">
        <v>1142</v>
      </c>
      <c r="M144" s="330" t="s">
        <v>1142</v>
      </c>
    </row>
    <row r="145" spans="1:13" ht="28" customHeight="1" x14ac:dyDescent="0.2">
      <c r="A145" s="75"/>
      <c r="B145" s="331" t="s">
        <v>272</v>
      </c>
      <c r="C145" s="332">
        <v>44228</v>
      </c>
      <c r="D145" s="333" t="s">
        <v>955</v>
      </c>
      <c r="E145" s="333" t="s">
        <v>442</v>
      </c>
      <c r="F145" s="334" t="s">
        <v>956</v>
      </c>
      <c r="G145" s="226"/>
      <c r="H145" s="335" t="s">
        <v>1138</v>
      </c>
      <c r="I145" s="335" t="s">
        <v>1138</v>
      </c>
      <c r="J145" s="335" t="s">
        <v>1138</v>
      </c>
      <c r="K145" s="330" t="s">
        <v>1139</v>
      </c>
      <c r="L145" s="335" t="s">
        <v>1140</v>
      </c>
      <c r="M145" s="330" t="s">
        <v>1141</v>
      </c>
    </row>
    <row r="146" spans="1:13" ht="28" customHeight="1" x14ac:dyDescent="0.2">
      <c r="A146" s="75"/>
      <c r="B146" s="331" t="s">
        <v>274</v>
      </c>
      <c r="C146" s="332">
        <v>41852</v>
      </c>
      <c r="D146" s="333" t="s">
        <v>957</v>
      </c>
      <c r="E146" s="333" t="s">
        <v>349</v>
      </c>
      <c r="F146" s="334" t="s">
        <v>958</v>
      </c>
      <c r="G146" s="226"/>
      <c r="H146" s="335" t="s">
        <v>1138</v>
      </c>
      <c r="I146" s="335" t="s">
        <v>1138</v>
      </c>
      <c r="J146" s="335" t="s">
        <v>1139</v>
      </c>
      <c r="K146" s="330" t="s">
        <v>1139</v>
      </c>
      <c r="L146" s="335" t="s">
        <v>1140</v>
      </c>
      <c r="M146" s="330" t="s">
        <v>1145</v>
      </c>
    </row>
    <row r="147" spans="1:13" ht="28" customHeight="1" x14ac:dyDescent="0.2">
      <c r="A147" s="75"/>
      <c r="B147" s="331" t="s">
        <v>276</v>
      </c>
      <c r="C147" s="332">
        <v>43922</v>
      </c>
      <c r="D147" s="333" t="s">
        <v>959</v>
      </c>
      <c r="E147" s="333" t="s">
        <v>52</v>
      </c>
      <c r="F147" s="334" t="s">
        <v>960</v>
      </c>
      <c r="G147" s="226"/>
      <c r="H147" s="335" t="s">
        <v>1138</v>
      </c>
      <c r="I147" s="335" t="s">
        <v>1138</v>
      </c>
      <c r="J147" s="335" t="s">
        <v>1138</v>
      </c>
      <c r="K147" s="330" t="s">
        <v>1139</v>
      </c>
      <c r="L147" s="335" t="s">
        <v>1140</v>
      </c>
      <c r="M147" s="330" t="s">
        <v>1141</v>
      </c>
    </row>
    <row r="148" spans="1:13" ht="28" customHeight="1" x14ac:dyDescent="0.2">
      <c r="A148" s="75"/>
      <c r="B148" s="331" t="s">
        <v>277</v>
      </c>
      <c r="C148" s="332">
        <v>40695</v>
      </c>
      <c r="D148" s="333" t="s">
        <v>961</v>
      </c>
      <c r="E148" s="333" t="s">
        <v>292</v>
      </c>
      <c r="F148" s="334" t="s">
        <v>962</v>
      </c>
      <c r="G148" s="226"/>
      <c r="H148" s="335" t="s">
        <v>1138</v>
      </c>
      <c r="I148" s="335" t="s">
        <v>1138</v>
      </c>
      <c r="J148" s="335" t="s">
        <v>1138</v>
      </c>
      <c r="K148" s="330" t="s">
        <v>1139</v>
      </c>
      <c r="L148" s="335" t="s">
        <v>1140</v>
      </c>
      <c r="M148" s="330" t="s">
        <v>1141</v>
      </c>
    </row>
    <row r="149" spans="1:13" ht="28" customHeight="1" x14ac:dyDescent="0.2">
      <c r="A149" s="75"/>
      <c r="B149" s="331" t="s">
        <v>278</v>
      </c>
      <c r="C149" s="332" t="s">
        <v>963</v>
      </c>
      <c r="D149" s="333" t="s">
        <v>964</v>
      </c>
      <c r="E149" s="333" t="s">
        <v>126</v>
      </c>
      <c r="F149" s="334" t="s">
        <v>965</v>
      </c>
      <c r="G149" s="226"/>
      <c r="H149" s="335" t="s">
        <v>1138</v>
      </c>
      <c r="I149" s="335" t="s">
        <v>1138</v>
      </c>
      <c r="J149" s="335" t="s">
        <v>1138</v>
      </c>
      <c r="K149" s="330" t="s">
        <v>1139</v>
      </c>
      <c r="L149" s="335" t="s">
        <v>1140</v>
      </c>
      <c r="M149" s="330" t="s">
        <v>1141</v>
      </c>
    </row>
    <row r="150" spans="1:13" ht="28" customHeight="1" x14ac:dyDescent="0.2">
      <c r="A150" s="75"/>
      <c r="B150" s="331" t="s">
        <v>280</v>
      </c>
      <c r="C150" s="332" t="s">
        <v>966</v>
      </c>
      <c r="D150" s="333" t="s">
        <v>967</v>
      </c>
      <c r="E150" s="333" t="s">
        <v>136</v>
      </c>
      <c r="F150" s="334" t="s">
        <v>968</v>
      </c>
      <c r="G150" s="226"/>
      <c r="H150" s="335" t="s">
        <v>1138</v>
      </c>
      <c r="I150" s="335" t="s">
        <v>1138</v>
      </c>
      <c r="J150" s="335" t="s">
        <v>1138</v>
      </c>
      <c r="K150" s="330" t="s">
        <v>1138</v>
      </c>
      <c r="L150" s="335" t="s">
        <v>1142</v>
      </c>
      <c r="M150" s="330" t="s">
        <v>1142</v>
      </c>
    </row>
    <row r="151" spans="1:13" ht="28" customHeight="1" x14ac:dyDescent="0.2">
      <c r="A151" s="75"/>
      <c r="B151" s="331" t="s">
        <v>282</v>
      </c>
      <c r="C151" s="332" t="s">
        <v>969</v>
      </c>
      <c r="D151" s="333" t="s">
        <v>970</v>
      </c>
      <c r="E151" s="333" t="s">
        <v>148</v>
      </c>
      <c r="F151" s="334" t="s">
        <v>971</v>
      </c>
      <c r="G151" s="226"/>
      <c r="H151" s="335" t="s">
        <v>1138</v>
      </c>
      <c r="I151" s="335" t="s">
        <v>1138</v>
      </c>
      <c r="J151" s="335" t="s">
        <v>1138</v>
      </c>
      <c r="K151" s="330" t="s">
        <v>1139</v>
      </c>
      <c r="L151" s="335" t="s">
        <v>1140</v>
      </c>
      <c r="M151" s="330" t="s">
        <v>1141</v>
      </c>
    </row>
    <row r="152" spans="1:13" ht="28" customHeight="1" x14ac:dyDescent="0.2">
      <c r="A152" s="75"/>
      <c r="B152" s="331" t="s">
        <v>284</v>
      </c>
      <c r="C152" s="332">
        <v>39965</v>
      </c>
      <c r="D152" s="333" t="s">
        <v>692</v>
      </c>
      <c r="E152" s="333" t="s">
        <v>439</v>
      </c>
      <c r="F152" s="334" t="s">
        <v>972</v>
      </c>
      <c r="G152" s="75"/>
      <c r="H152" s="335" t="s">
        <v>1138</v>
      </c>
      <c r="I152" s="335" t="s">
        <v>1138</v>
      </c>
      <c r="J152" s="335" t="s">
        <v>1138</v>
      </c>
      <c r="K152" s="330" t="s">
        <v>1139</v>
      </c>
      <c r="L152" s="335" t="s">
        <v>1140</v>
      </c>
      <c r="M152" s="330" t="s">
        <v>1141</v>
      </c>
    </row>
    <row r="153" spans="1:13" ht="28" customHeight="1" x14ac:dyDescent="0.2">
      <c r="A153" s="75"/>
      <c r="B153" s="331" t="s">
        <v>286</v>
      </c>
      <c r="C153" s="332" t="s">
        <v>973</v>
      </c>
      <c r="D153" s="333" t="s">
        <v>974</v>
      </c>
      <c r="E153" s="333" t="s">
        <v>98</v>
      </c>
      <c r="F153" s="334" t="s">
        <v>975</v>
      </c>
      <c r="G153" s="75"/>
      <c r="H153" s="335" t="s">
        <v>1138</v>
      </c>
      <c r="I153" s="335" t="s">
        <v>1138</v>
      </c>
      <c r="J153" s="335" t="s">
        <v>1138</v>
      </c>
      <c r="K153" s="330" t="s">
        <v>1139</v>
      </c>
      <c r="L153" s="335" t="s">
        <v>1140</v>
      </c>
      <c r="M153" s="330" t="s">
        <v>1141</v>
      </c>
    </row>
    <row r="154" spans="1:13" ht="28" customHeight="1" x14ac:dyDescent="0.2">
      <c r="A154" s="75"/>
      <c r="B154" s="331" t="s">
        <v>288</v>
      </c>
      <c r="C154" s="332">
        <v>40848</v>
      </c>
      <c r="D154" s="333" t="s">
        <v>976</v>
      </c>
      <c r="E154" s="333" t="s">
        <v>556</v>
      </c>
      <c r="F154" s="334" t="s">
        <v>977</v>
      </c>
      <c r="G154" s="75"/>
      <c r="H154" s="335" t="s">
        <v>1138</v>
      </c>
      <c r="I154" s="335" t="s">
        <v>1138</v>
      </c>
      <c r="J154" s="335" t="s">
        <v>1138</v>
      </c>
      <c r="K154" s="330" t="s">
        <v>1139</v>
      </c>
      <c r="L154" s="335" t="s">
        <v>1140</v>
      </c>
      <c r="M154" s="330" t="s">
        <v>1141</v>
      </c>
    </row>
    <row r="155" spans="1:13" ht="28" customHeight="1" x14ac:dyDescent="0.2">
      <c r="A155" s="75"/>
      <c r="B155" s="331" t="s">
        <v>289</v>
      </c>
      <c r="C155" s="332" t="s">
        <v>978</v>
      </c>
      <c r="D155" s="333" t="s">
        <v>979</v>
      </c>
      <c r="E155" s="333" t="s">
        <v>120</v>
      </c>
      <c r="F155" s="334" t="s">
        <v>980</v>
      </c>
      <c r="G155" s="75"/>
      <c r="H155" s="335" t="s">
        <v>1138</v>
      </c>
      <c r="I155" s="335" t="s">
        <v>1138</v>
      </c>
      <c r="J155" s="335" t="s">
        <v>1138</v>
      </c>
      <c r="K155" s="330" t="s">
        <v>1139</v>
      </c>
      <c r="L155" s="335" t="s">
        <v>1140</v>
      </c>
      <c r="M155" s="330" t="s">
        <v>1141</v>
      </c>
    </row>
    <row r="156" spans="1:13" ht="28" customHeight="1" x14ac:dyDescent="0.2">
      <c r="A156" s="75"/>
      <c r="B156" s="331" t="s">
        <v>291</v>
      </c>
      <c r="C156" s="332">
        <v>44197</v>
      </c>
      <c r="D156" s="333" t="s">
        <v>981</v>
      </c>
      <c r="E156" s="333" t="s">
        <v>92</v>
      </c>
      <c r="F156" s="334" t="s">
        <v>982</v>
      </c>
      <c r="G156" s="75"/>
      <c r="H156" s="335" t="s">
        <v>1138</v>
      </c>
      <c r="I156" s="335" t="s">
        <v>1138</v>
      </c>
      <c r="J156" s="335" t="s">
        <v>1138</v>
      </c>
      <c r="K156" s="330" t="s">
        <v>1139</v>
      </c>
      <c r="L156" s="335" t="s">
        <v>1140</v>
      </c>
      <c r="M156" s="330" t="s">
        <v>1141</v>
      </c>
    </row>
    <row r="157" spans="1:13" ht="28" customHeight="1" x14ac:dyDescent="0.2">
      <c r="A157" s="75"/>
      <c r="B157" s="331" t="s">
        <v>293</v>
      </c>
      <c r="C157" s="332">
        <v>38139</v>
      </c>
      <c r="D157" s="333" t="s">
        <v>983</v>
      </c>
      <c r="E157" s="336" t="s">
        <v>984</v>
      </c>
      <c r="F157" s="334" t="s">
        <v>985</v>
      </c>
      <c r="G157" s="75"/>
      <c r="H157" s="335" t="s">
        <v>1139</v>
      </c>
      <c r="I157" s="335" t="s">
        <v>1138</v>
      </c>
      <c r="J157" s="335" t="s">
        <v>1138</v>
      </c>
      <c r="K157" s="330" t="s">
        <v>1139</v>
      </c>
      <c r="L157" s="335" t="s">
        <v>1140</v>
      </c>
      <c r="M157" s="330" t="s">
        <v>1143</v>
      </c>
    </row>
    <row r="158" spans="1:13" ht="28" customHeight="1" x14ac:dyDescent="0.2">
      <c r="A158" s="75"/>
      <c r="B158" s="331" t="s">
        <v>295</v>
      </c>
      <c r="C158" s="332" t="s">
        <v>823</v>
      </c>
      <c r="D158" s="333" t="s">
        <v>986</v>
      </c>
      <c r="E158" s="333" t="s">
        <v>377</v>
      </c>
      <c r="F158" s="334" t="s">
        <v>987</v>
      </c>
      <c r="G158" s="75"/>
      <c r="H158" s="335" t="s">
        <v>1138</v>
      </c>
      <c r="I158" s="335" t="s">
        <v>1138</v>
      </c>
      <c r="J158" s="335" t="s">
        <v>1138</v>
      </c>
      <c r="K158" s="330" t="s">
        <v>1139</v>
      </c>
      <c r="L158" s="335" t="s">
        <v>1146</v>
      </c>
      <c r="M158" s="330" t="s">
        <v>1146</v>
      </c>
    </row>
    <row r="159" spans="1:13" ht="28" customHeight="1" x14ac:dyDescent="0.2">
      <c r="A159" s="75"/>
      <c r="B159" s="331" t="s">
        <v>297</v>
      </c>
      <c r="C159" s="332" t="s">
        <v>988</v>
      </c>
      <c r="D159" s="333" t="s">
        <v>989</v>
      </c>
      <c r="E159" s="333" t="s">
        <v>249</v>
      </c>
      <c r="F159" s="334" t="s">
        <v>990</v>
      </c>
      <c r="G159" s="75"/>
      <c r="H159" s="335" t="s">
        <v>1138</v>
      </c>
      <c r="I159" s="335" t="s">
        <v>1138</v>
      </c>
      <c r="J159" s="335" t="s">
        <v>1138</v>
      </c>
      <c r="K159" s="330" t="s">
        <v>1139</v>
      </c>
      <c r="L159" s="335" t="s">
        <v>1140</v>
      </c>
      <c r="M159" s="330" t="s">
        <v>1141</v>
      </c>
    </row>
    <row r="160" spans="1:13" ht="28" customHeight="1" x14ac:dyDescent="0.2">
      <c r="A160" s="75"/>
      <c r="B160" s="331" t="s">
        <v>299</v>
      </c>
      <c r="C160" s="332" t="s">
        <v>991</v>
      </c>
      <c r="D160" s="333" t="s">
        <v>992</v>
      </c>
      <c r="E160" s="333" t="s">
        <v>144</v>
      </c>
      <c r="F160" s="334" t="s">
        <v>993</v>
      </c>
      <c r="G160" s="75"/>
      <c r="H160" s="335" t="s">
        <v>1138</v>
      </c>
      <c r="I160" s="335" t="s">
        <v>1139</v>
      </c>
      <c r="J160" s="335" t="s">
        <v>1138</v>
      </c>
      <c r="K160" s="330" t="s">
        <v>1139</v>
      </c>
      <c r="L160" s="335" t="s">
        <v>1140</v>
      </c>
      <c r="M160" s="330" t="s">
        <v>1143</v>
      </c>
    </row>
    <row r="161" spans="1:13" ht="28" customHeight="1" x14ac:dyDescent="0.2">
      <c r="A161" s="75"/>
      <c r="B161" s="331" t="s">
        <v>301</v>
      </c>
      <c r="C161" s="332">
        <v>32964</v>
      </c>
      <c r="D161" s="333" t="s">
        <v>994</v>
      </c>
      <c r="E161" s="333" t="s">
        <v>199</v>
      </c>
      <c r="F161" s="334" t="s">
        <v>995</v>
      </c>
      <c r="G161" s="75"/>
      <c r="H161" s="335" t="s">
        <v>1138</v>
      </c>
      <c r="I161" s="335" t="s">
        <v>1139</v>
      </c>
      <c r="J161" s="335" t="s">
        <v>1138</v>
      </c>
      <c r="K161" s="330" t="s">
        <v>1139</v>
      </c>
      <c r="L161" s="335" t="s">
        <v>1140</v>
      </c>
      <c r="M161" s="330" t="s">
        <v>1143</v>
      </c>
    </row>
    <row r="162" spans="1:13" ht="28" customHeight="1" x14ac:dyDescent="0.2">
      <c r="A162" s="75"/>
      <c r="B162" s="331" t="s">
        <v>303</v>
      </c>
      <c r="C162" s="332" t="s">
        <v>919</v>
      </c>
      <c r="D162" s="333" t="s">
        <v>996</v>
      </c>
      <c r="E162" s="333" t="s">
        <v>40</v>
      </c>
      <c r="F162" s="334" t="s">
        <v>997</v>
      </c>
      <c r="G162" s="75"/>
      <c r="H162" s="335" t="s">
        <v>1138</v>
      </c>
      <c r="I162" s="335" t="s">
        <v>1138</v>
      </c>
      <c r="J162" s="335" t="s">
        <v>1138</v>
      </c>
      <c r="K162" s="330" t="s">
        <v>1139</v>
      </c>
      <c r="L162" s="335" t="s">
        <v>1140</v>
      </c>
      <c r="M162" s="330" t="s">
        <v>1141</v>
      </c>
    </row>
    <row r="163" spans="1:13" ht="28" customHeight="1" x14ac:dyDescent="0.2">
      <c r="A163" s="75"/>
      <c r="B163" s="331" t="s">
        <v>305</v>
      </c>
      <c r="C163" s="332">
        <v>42614</v>
      </c>
      <c r="D163" s="333" t="s">
        <v>701</v>
      </c>
      <c r="E163" s="333" t="s">
        <v>100</v>
      </c>
      <c r="F163" s="334" t="s">
        <v>998</v>
      </c>
      <c r="G163" s="75"/>
      <c r="H163" s="335" t="s">
        <v>1138</v>
      </c>
      <c r="I163" s="335" t="s">
        <v>1138</v>
      </c>
      <c r="J163" s="335" t="s">
        <v>1138</v>
      </c>
      <c r="K163" s="330" t="s">
        <v>1139</v>
      </c>
      <c r="L163" s="335" t="s">
        <v>1140</v>
      </c>
      <c r="M163" s="330" t="s">
        <v>1141</v>
      </c>
    </row>
    <row r="164" spans="1:13" ht="28" customHeight="1" x14ac:dyDescent="0.2">
      <c r="A164" s="75"/>
      <c r="B164" s="331" t="s">
        <v>307</v>
      </c>
      <c r="C164" s="332" t="s">
        <v>999</v>
      </c>
      <c r="D164" s="333" t="s">
        <v>1000</v>
      </c>
      <c r="E164" s="333" t="s">
        <v>483</v>
      </c>
      <c r="F164" s="334" t="s">
        <v>1001</v>
      </c>
      <c r="G164" s="75"/>
      <c r="H164" s="335" t="s">
        <v>1139</v>
      </c>
      <c r="I164" s="335" t="s">
        <v>1138</v>
      </c>
      <c r="J164" s="335" t="s">
        <v>1138</v>
      </c>
      <c r="K164" s="330" t="s">
        <v>1139</v>
      </c>
      <c r="L164" s="335" t="s">
        <v>1140</v>
      </c>
      <c r="M164" s="330" t="s">
        <v>1143</v>
      </c>
    </row>
    <row r="165" spans="1:13" ht="28" customHeight="1" x14ac:dyDescent="0.2">
      <c r="A165" s="75"/>
      <c r="B165" s="331" t="s">
        <v>309</v>
      </c>
      <c r="C165" s="332">
        <v>39295</v>
      </c>
      <c r="D165" s="333" t="s">
        <v>1002</v>
      </c>
      <c r="E165" s="333" t="s">
        <v>130</v>
      </c>
      <c r="F165" s="334" t="s">
        <v>1003</v>
      </c>
      <c r="G165" s="75"/>
      <c r="H165" s="335" t="s">
        <v>1138</v>
      </c>
      <c r="I165" s="335" t="s">
        <v>1138</v>
      </c>
      <c r="J165" s="335" t="s">
        <v>1138</v>
      </c>
      <c r="K165" s="330" t="s">
        <v>1139</v>
      </c>
      <c r="L165" s="335" t="s">
        <v>1140</v>
      </c>
      <c r="M165" s="330" t="s">
        <v>1141</v>
      </c>
    </row>
    <row r="166" spans="1:13" ht="28" customHeight="1" x14ac:dyDescent="0.2">
      <c r="A166" s="75"/>
      <c r="B166" s="331" t="s">
        <v>311</v>
      </c>
      <c r="C166" s="332" t="s">
        <v>915</v>
      </c>
      <c r="D166" s="333" t="s">
        <v>1004</v>
      </c>
      <c r="E166" s="333" t="s">
        <v>104</v>
      </c>
      <c r="F166" s="334" t="s">
        <v>1005</v>
      </c>
      <c r="G166" s="75"/>
      <c r="H166" s="335" t="s">
        <v>1138</v>
      </c>
      <c r="I166" s="335" t="s">
        <v>1138</v>
      </c>
      <c r="J166" s="335" t="s">
        <v>1138</v>
      </c>
      <c r="K166" s="330" t="s">
        <v>1139</v>
      </c>
      <c r="L166" s="335" t="s">
        <v>1140</v>
      </c>
      <c r="M166" s="330" t="s">
        <v>1141</v>
      </c>
    </row>
    <row r="167" spans="1:13" ht="28" customHeight="1" x14ac:dyDescent="0.2">
      <c r="A167" s="75"/>
      <c r="B167" s="331" t="s">
        <v>312</v>
      </c>
      <c r="C167" s="332">
        <v>44713</v>
      </c>
      <c r="D167" s="333" t="s">
        <v>1006</v>
      </c>
      <c r="E167" s="333" t="s">
        <v>20</v>
      </c>
      <c r="F167" s="334" t="s">
        <v>1007</v>
      </c>
      <c r="G167" s="75"/>
      <c r="H167" s="335" t="s">
        <v>1138</v>
      </c>
      <c r="I167" s="335" t="s">
        <v>1138</v>
      </c>
      <c r="J167" s="335" t="s">
        <v>1138</v>
      </c>
      <c r="K167" s="330" t="s">
        <v>1139</v>
      </c>
      <c r="L167" s="335" t="s">
        <v>1140</v>
      </c>
      <c r="M167" s="330" t="s">
        <v>1141</v>
      </c>
    </row>
    <row r="168" spans="1:13" ht="28" customHeight="1" x14ac:dyDescent="0.2">
      <c r="A168" s="75"/>
      <c r="B168" s="331" t="s">
        <v>313</v>
      </c>
      <c r="C168" s="332">
        <v>44958</v>
      </c>
      <c r="D168" s="333" t="s">
        <v>953</v>
      </c>
      <c r="E168" s="333" t="s">
        <v>177</v>
      </c>
      <c r="F168" s="334" t="s">
        <v>1008</v>
      </c>
      <c r="G168" s="75"/>
      <c r="H168" s="335" t="s">
        <v>1138</v>
      </c>
      <c r="I168" s="335" t="s">
        <v>1138</v>
      </c>
      <c r="J168" s="335" t="s">
        <v>1138</v>
      </c>
      <c r="K168" s="330" t="s">
        <v>1138</v>
      </c>
      <c r="L168" s="335" t="s">
        <v>1142</v>
      </c>
      <c r="M168" s="330" t="s">
        <v>1142</v>
      </c>
    </row>
    <row r="169" spans="1:13" ht="28" customHeight="1" x14ac:dyDescent="0.2">
      <c r="A169" s="75"/>
      <c r="B169" s="331" t="s">
        <v>315</v>
      </c>
      <c r="C169" s="332">
        <v>44713</v>
      </c>
      <c r="D169" s="333" t="s">
        <v>1009</v>
      </c>
      <c r="E169" s="333" t="s">
        <v>44</v>
      </c>
      <c r="F169" s="334" t="s">
        <v>1010</v>
      </c>
      <c r="G169" s="75"/>
      <c r="H169" s="335" t="s">
        <v>1138</v>
      </c>
      <c r="I169" s="335" t="s">
        <v>1138</v>
      </c>
      <c r="J169" s="335" t="s">
        <v>1138</v>
      </c>
      <c r="K169" s="330" t="s">
        <v>1138</v>
      </c>
      <c r="L169" s="335" t="s">
        <v>1142</v>
      </c>
      <c r="M169" s="330" t="s">
        <v>1142</v>
      </c>
    </row>
    <row r="170" spans="1:13" ht="28" customHeight="1" x14ac:dyDescent="0.2">
      <c r="A170" s="75"/>
      <c r="B170" s="331" t="s">
        <v>317</v>
      </c>
      <c r="C170" s="332">
        <v>44743</v>
      </c>
      <c r="D170" s="333" t="s">
        <v>846</v>
      </c>
      <c r="E170" s="333" t="s">
        <v>627</v>
      </c>
      <c r="F170" s="334" t="s">
        <v>1011</v>
      </c>
      <c r="G170" s="75"/>
      <c r="H170" s="335" t="s">
        <v>1138</v>
      </c>
      <c r="I170" s="335" t="s">
        <v>1138</v>
      </c>
      <c r="J170" s="335" t="s">
        <v>1139</v>
      </c>
      <c r="K170" s="330" t="s">
        <v>1138</v>
      </c>
      <c r="L170" s="335" t="s">
        <v>1140</v>
      </c>
      <c r="M170" s="330" t="s">
        <v>1144</v>
      </c>
    </row>
    <row r="171" spans="1:13" ht="28" customHeight="1" x14ac:dyDescent="0.2">
      <c r="A171" s="75"/>
      <c r="B171" s="331" t="s">
        <v>318</v>
      </c>
      <c r="C171" s="332">
        <v>44805</v>
      </c>
      <c r="D171" s="333" t="s">
        <v>953</v>
      </c>
      <c r="E171" s="333" t="s">
        <v>167</v>
      </c>
      <c r="F171" s="334" t="s">
        <v>1012</v>
      </c>
      <c r="G171" s="75"/>
      <c r="H171" s="335" t="s">
        <v>1138</v>
      </c>
      <c r="I171" s="335" t="s">
        <v>1138</v>
      </c>
      <c r="J171" s="335" t="s">
        <v>1138</v>
      </c>
      <c r="K171" s="330" t="s">
        <v>1138</v>
      </c>
      <c r="L171" s="335" t="s">
        <v>1142</v>
      </c>
      <c r="M171" s="330" t="s">
        <v>1142</v>
      </c>
    </row>
    <row r="172" spans="1:13" ht="28" customHeight="1" x14ac:dyDescent="0.2">
      <c r="A172" s="75"/>
      <c r="B172" s="331" t="s">
        <v>319</v>
      </c>
      <c r="C172" s="332">
        <v>40057</v>
      </c>
      <c r="D172" s="333" t="s">
        <v>1013</v>
      </c>
      <c r="E172" s="333" t="s">
        <v>304</v>
      </c>
      <c r="F172" s="334" t="s">
        <v>1014</v>
      </c>
      <c r="G172" s="75"/>
      <c r="H172" s="335" t="s">
        <v>1138</v>
      </c>
      <c r="I172" s="335" t="s">
        <v>1138</v>
      </c>
      <c r="J172" s="335" t="s">
        <v>1138</v>
      </c>
      <c r="K172" s="330" t="s">
        <v>1139</v>
      </c>
      <c r="L172" s="335" t="s">
        <v>1140</v>
      </c>
      <c r="M172" s="330" t="s">
        <v>1141</v>
      </c>
    </row>
    <row r="173" spans="1:13" ht="28" customHeight="1" x14ac:dyDescent="0.2">
      <c r="A173" s="75"/>
      <c r="B173" s="331" t="s">
        <v>321</v>
      </c>
      <c r="C173" s="332" t="s">
        <v>843</v>
      </c>
      <c r="D173" s="333" t="s">
        <v>1015</v>
      </c>
      <c r="E173" s="333" t="s">
        <v>459</v>
      </c>
      <c r="F173" s="334" t="s">
        <v>1016</v>
      </c>
      <c r="G173" s="75"/>
      <c r="H173" s="335" t="s">
        <v>1138</v>
      </c>
      <c r="I173" s="335" t="s">
        <v>1138</v>
      </c>
      <c r="J173" s="335" t="s">
        <v>1138</v>
      </c>
      <c r="K173" s="330" t="s">
        <v>1139</v>
      </c>
      <c r="L173" s="335" t="s">
        <v>1140</v>
      </c>
      <c r="M173" s="330" t="s">
        <v>1141</v>
      </c>
    </row>
    <row r="174" spans="1:13" ht="28" customHeight="1" x14ac:dyDescent="0.2">
      <c r="A174" s="75"/>
      <c r="B174" s="331" t="s">
        <v>322</v>
      </c>
      <c r="C174" s="332">
        <v>43101</v>
      </c>
      <c r="D174" s="333" t="s">
        <v>701</v>
      </c>
      <c r="E174" s="333" t="s">
        <v>156</v>
      </c>
      <c r="F174" s="334" t="s">
        <v>1017</v>
      </c>
      <c r="G174" s="75"/>
      <c r="H174" s="335" t="s">
        <v>1138</v>
      </c>
      <c r="I174" s="335" t="s">
        <v>1138</v>
      </c>
      <c r="J174" s="335" t="s">
        <v>1138</v>
      </c>
      <c r="K174" s="330" t="s">
        <v>1139</v>
      </c>
      <c r="L174" s="335" t="s">
        <v>1140</v>
      </c>
      <c r="M174" s="330" t="s">
        <v>1141</v>
      </c>
    </row>
    <row r="175" spans="1:13" ht="28" customHeight="1" x14ac:dyDescent="0.2">
      <c r="A175" s="75"/>
      <c r="B175" s="331" t="s">
        <v>324</v>
      </c>
      <c r="C175" s="332">
        <v>43101</v>
      </c>
      <c r="D175" s="333" t="s">
        <v>1018</v>
      </c>
      <c r="E175" s="333" t="s">
        <v>479</v>
      </c>
      <c r="F175" s="334" t="s">
        <v>1019</v>
      </c>
      <c r="G175" s="75"/>
      <c r="H175" s="335" t="s">
        <v>1138</v>
      </c>
      <c r="I175" s="335" t="s">
        <v>1138</v>
      </c>
      <c r="J175" s="335" t="s">
        <v>1138</v>
      </c>
      <c r="K175" s="330" t="s">
        <v>1139</v>
      </c>
      <c r="L175" s="335" t="s">
        <v>1140</v>
      </c>
      <c r="M175" s="330" t="s">
        <v>1141</v>
      </c>
    </row>
    <row r="176" spans="1:13" ht="28" customHeight="1" x14ac:dyDescent="0.2">
      <c r="A176" s="75"/>
      <c r="B176" s="331" t="s">
        <v>325</v>
      </c>
      <c r="C176" s="332">
        <v>39539</v>
      </c>
      <c r="D176" s="333" t="s">
        <v>706</v>
      </c>
      <c r="E176" s="333" t="s">
        <v>229</v>
      </c>
      <c r="F176" s="334" t="s">
        <v>1020</v>
      </c>
      <c r="G176" s="75"/>
      <c r="H176" s="335" t="s">
        <v>1138</v>
      </c>
      <c r="I176" s="335" t="s">
        <v>1138</v>
      </c>
      <c r="J176" s="335" t="s">
        <v>1138</v>
      </c>
      <c r="K176" s="330" t="s">
        <v>1139</v>
      </c>
      <c r="L176" s="335" t="s">
        <v>1140</v>
      </c>
      <c r="M176" s="330" t="s">
        <v>1141</v>
      </c>
    </row>
    <row r="177" spans="1:13" ht="28" customHeight="1" x14ac:dyDescent="0.2">
      <c r="A177" s="75"/>
      <c r="B177" s="331" t="s">
        <v>326</v>
      </c>
      <c r="C177" s="332">
        <v>36312</v>
      </c>
      <c r="D177" s="333" t="s">
        <v>863</v>
      </c>
      <c r="E177" s="333" t="s">
        <v>80</v>
      </c>
      <c r="F177" s="334" t="s">
        <v>1021</v>
      </c>
      <c r="G177" s="75"/>
      <c r="H177" s="335" t="s">
        <v>1138</v>
      </c>
      <c r="I177" s="335" t="s">
        <v>1138</v>
      </c>
      <c r="J177" s="335" t="s">
        <v>1138</v>
      </c>
      <c r="K177" s="330" t="s">
        <v>1139</v>
      </c>
      <c r="L177" s="335" t="s">
        <v>1140</v>
      </c>
      <c r="M177" s="330" t="s">
        <v>1141</v>
      </c>
    </row>
    <row r="178" spans="1:13" ht="28" customHeight="1" x14ac:dyDescent="0.2">
      <c r="A178" s="75"/>
      <c r="B178" s="331" t="s">
        <v>327</v>
      </c>
      <c r="C178" s="332">
        <v>41275</v>
      </c>
      <c r="D178" s="333" t="s">
        <v>1022</v>
      </c>
      <c r="E178" s="333" t="s">
        <v>231</v>
      </c>
      <c r="F178" s="334" t="s">
        <v>1023</v>
      </c>
      <c r="G178" s="75"/>
      <c r="H178" s="335" t="s">
        <v>1138</v>
      </c>
      <c r="I178" s="335" t="s">
        <v>1138</v>
      </c>
      <c r="J178" s="335" t="s">
        <v>1138</v>
      </c>
      <c r="K178" s="330" t="s">
        <v>1139</v>
      </c>
      <c r="L178" s="335" t="s">
        <v>1140</v>
      </c>
      <c r="M178" s="330" t="s">
        <v>1141</v>
      </c>
    </row>
    <row r="179" spans="1:13" ht="28" customHeight="1" x14ac:dyDescent="0.2">
      <c r="A179" s="75"/>
      <c r="B179" s="331" t="s">
        <v>328</v>
      </c>
      <c r="C179" s="332">
        <v>40695</v>
      </c>
      <c r="D179" s="333" t="s">
        <v>1024</v>
      </c>
      <c r="E179" s="333" t="s">
        <v>152</v>
      </c>
      <c r="F179" s="334" t="s">
        <v>1025</v>
      </c>
      <c r="G179" s="75"/>
      <c r="H179" s="335" t="s">
        <v>1138</v>
      </c>
      <c r="I179" s="335" t="s">
        <v>1138</v>
      </c>
      <c r="J179" s="335" t="s">
        <v>1138</v>
      </c>
      <c r="K179" s="330" t="s">
        <v>1139</v>
      </c>
      <c r="L179" s="335" t="s">
        <v>1140</v>
      </c>
      <c r="M179" s="330" t="s">
        <v>1141</v>
      </c>
    </row>
    <row r="180" spans="1:13" ht="28" customHeight="1" x14ac:dyDescent="0.2">
      <c r="A180" s="75"/>
      <c r="B180" s="331" t="s">
        <v>329</v>
      </c>
      <c r="C180" s="332">
        <v>42614</v>
      </c>
      <c r="D180" s="333" t="s">
        <v>1026</v>
      </c>
      <c r="E180" s="333" t="s">
        <v>233</v>
      </c>
      <c r="F180" s="334" t="s">
        <v>1027</v>
      </c>
      <c r="G180" s="75"/>
      <c r="H180" s="335" t="s">
        <v>1138</v>
      </c>
      <c r="I180" s="335" t="s">
        <v>1138</v>
      </c>
      <c r="J180" s="335" t="s">
        <v>1138</v>
      </c>
      <c r="K180" s="330" t="s">
        <v>1139</v>
      </c>
      <c r="L180" s="335" t="s">
        <v>1140</v>
      </c>
      <c r="M180" s="330" t="s">
        <v>1141</v>
      </c>
    </row>
    <row r="181" spans="1:13" ht="28" customHeight="1" x14ac:dyDescent="0.2">
      <c r="A181" s="75"/>
      <c r="B181" s="331" t="s">
        <v>330</v>
      </c>
      <c r="C181" s="332">
        <v>44713</v>
      </c>
      <c r="D181" s="333" t="s">
        <v>1028</v>
      </c>
      <c r="E181" s="333" t="s">
        <v>499</v>
      </c>
      <c r="F181" s="334" t="s">
        <v>1029</v>
      </c>
      <c r="G181" s="75"/>
      <c r="H181" s="335" t="s">
        <v>1138</v>
      </c>
      <c r="I181" s="335" t="s">
        <v>1138</v>
      </c>
      <c r="J181" s="335" t="s">
        <v>1138</v>
      </c>
      <c r="K181" s="330" t="s">
        <v>1139</v>
      </c>
      <c r="L181" s="335" t="s">
        <v>1140</v>
      </c>
      <c r="M181" s="330" t="s">
        <v>1141</v>
      </c>
    </row>
    <row r="182" spans="1:13" ht="28" customHeight="1" x14ac:dyDescent="0.2">
      <c r="A182" s="75"/>
      <c r="B182" s="331" t="s">
        <v>331</v>
      </c>
      <c r="C182" s="332" t="s">
        <v>1030</v>
      </c>
      <c r="D182" s="333" t="s">
        <v>1031</v>
      </c>
      <c r="E182" s="333" t="s">
        <v>273</v>
      </c>
      <c r="F182" s="334" t="s">
        <v>1032</v>
      </c>
      <c r="G182" s="75"/>
      <c r="H182" s="335" t="s">
        <v>1138</v>
      </c>
      <c r="I182" s="335" t="s">
        <v>1138</v>
      </c>
      <c r="J182" s="335" t="s">
        <v>1138</v>
      </c>
      <c r="K182" s="330" t="s">
        <v>1139</v>
      </c>
      <c r="L182" s="335" t="s">
        <v>1140</v>
      </c>
      <c r="M182" s="330" t="s">
        <v>1141</v>
      </c>
    </row>
    <row r="183" spans="1:13" ht="28" customHeight="1" x14ac:dyDescent="0.2">
      <c r="A183" s="75"/>
      <c r="B183" s="331" t="s">
        <v>332</v>
      </c>
      <c r="C183" s="332" t="s">
        <v>919</v>
      </c>
      <c r="D183" s="333" t="s">
        <v>1033</v>
      </c>
      <c r="E183" s="333" t="s">
        <v>316</v>
      </c>
      <c r="F183" s="334" t="s">
        <v>1034</v>
      </c>
      <c r="G183" s="75"/>
      <c r="H183" s="335" t="s">
        <v>1138</v>
      </c>
      <c r="I183" s="335" t="s">
        <v>1138</v>
      </c>
      <c r="J183" s="335" t="s">
        <v>1139</v>
      </c>
      <c r="K183" s="330" t="s">
        <v>1139</v>
      </c>
      <c r="L183" s="335" t="s">
        <v>1140</v>
      </c>
      <c r="M183" s="330" t="s">
        <v>1143</v>
      </c>
    </row>
    <row r="184" spans="1:13" ht="28" customHeight="1" x14ac:dyDescent="0.2">
      <c r="A184" s="75"/>
      <c r="B184" s="331" t="s">
        <v>333</v>
      </c>
      <c r="C184" s="332">
        <v>40422</v>
      </c>
      <c r="D184" s="333" t="s">
        <v>1035</v>
      </c>
      <c r="E184" s="333" t="s">
        <v>257</v>
      </c>
      <c r="F184" s="334" t="s">
        <v>1036</v>
      </c>
      <c r="G184" s="75"/>
      <c r="H184" s="335" t="s">
        <v>1138</v>
      </c>
      <c r="I184" s="335" t="s">
        <v>1138</v>
      </c>
      <c r="J184" s="335" t="s">
        <v>1138</v>
      </c>
      <c r="K184" s="326" t="s">
        <v>1139</v>
      </c>
      <c r="L184" s="335" t="s">
        <v>1140</v>
      </c>
      <c r="M184" s="330" t="s">
        <v>1141</v>
      </c>
    </row>
    <row r="185" spans="1:13" ht="28" customHeight="1" x14ac:dyDescent="0.2">
      <c r="A185" s="75"/>
      <c r="B185" s="331" t="s">
        <v>335</v>
      </c>
      <c r="C185" s="332">
        <v>43344</v>
      </c>
      <c r="D185" s="333" t="s">
        <v>1037</v>
      </c>
      <c r="E185" s="333" t="s">
        <v>568</v>
      </c>
      <c r="F185" s="334" t="s">
        <v>1038</v>
      </c>
      <c r="G185" s="75"/>
      <c r="H185" s="335" t="s">
        <v>1138</v>
      </c>
      <c r="I185" s="335" t="s">
        <v>1138</v>
      </c>
      <c r="J185" s="335" t="s">
        <v>1138</v>
      </c>
      <c r="K185" s="326" t="s">
        <v>1139</v>
      </c>
      <c r="L185" s="335" t="s">
        <v>1140</v>
      </c>
      <c r="M185" s="330" t="s">
        <v>1141</v>
      </c>
    </row>
    <row r="186" spans="1:13" ht="28" customHeight="1" x14ac:dyDescent="0.2">
      <c r="A186" s="75"/>
      <c r="B186" s="331" t="s">
        <v>337</v>
      </c>
      <c r="C186" s="332">
        <v>44562</v>
      </c>
      <c r="D186" s="333" t="s">
        <v>1039</v>
      </c>
      <c r="E186" s="333" t="s">
        <v>24</v>
      </c>
      <c r="F186" s="334" t="s">
        <v>1040</v>
      </c>
      <c r="G186" s="75"/>
      <c r="H186" s="335" t="s">
        <v>1138</v>
      </c>
      <c r="I186" s="335" t="s">
        <v>1138</v>
      </c>
      <c r="J186" s="335" t="s">
        <v>1138</v>
      </c>
      <c r="K186" s="330" t="s">
        <v>1138</v>
      </c>
      <c r="L186" s="335" t="s">
        <v>1142</v>
      </c>
      <c r="M186" s="330" t="s">
        <v>1142</v>
      </c>
    </row>
    <row r="187" spans="1:13" ht="28" customHeight="1" x14ac:dyDescent="0.2">
      <c r="A187" s="75"/>
      <c r="B187" s="331" t="s">
        <v>338</v>
      </c>
      <c r="C187" s="332" t="s">
        <v>1041</v>
      </c>
      <c r="D187" s="333" t="s">
        <v>1042</v>
      </c>
      <c r="E187" s="333" t="s">
        <v>399</v>
      </c>
      <c r="F187" s="334" t="s">
        <v>1043</v>
      </c>
      <c r="G187" s="75"/>
      <c r="H187" s="335" t="s">
        <v>1138</v>
      </c>
      <c r="I187" s="335" t="s">
        <v>1138</v>
      </c>
      <c r="J187" s="335" t="s">
        <v>1138</v>
      </c>
      <c r="K187" s="326" t="s">
        <v>1139</v>
      </c>
      <c r="L187" s="335" t="s">
        <v>1140</v>
      </c>
      <c r="M187" s="330" t="s">
        <v>1141</v>
      </c>
    </row>
    <row r="188" spans="1:13" ht="28" customHeight="1" x14ac:dyDescent="0.2">
      <c r="A188" s="75"/>
      <c r="B188" s="331" t="s">
        <v>339</v>
      </c>
      <c r="C188" s="332">
        <v>32660</v>
      </c>
      <c r="D188" s="333" t="s">
        <v>1044</v>
      </c>
      <c r="E188" s="333" t="s">
        <v>209</v>
      </c>
      <c r="F188" s="334" t="s">
        <v>1045</v>
      </c>
      <c r="G188" s="75"/>
      <c r="H188" s="335" t="s">
        <v>1138</v>
      </c>
      <c r="I188" s="335" t="s">
        <v>1139</v>
      </c>
      <c r="J188" s="335" t="s">
        <v>1138</v>
      </c>
      <c r="K188" s="326" t="s">
        <v>1139</v>
      </c>
      <c r="L188" s="335" t="s">
        <v>1140</v>
      </c>
      <c r="M188" s="330" t="s">
        <v>1143</v>
      </c>
    </row>
    <row r="189" spans="1:13" ht="28" customHeight="1" x14ac:dyDescent="0.2">
      <c r="A189" s="75"/>
      <c r="B189" s="331" t="s">
        <v>341</v>
      </c>
      <c r="C189" s="332">
        <v>32752</v>
      </c>
      <c r="D189" s="333" t="s">
        <v>1046</v>
      </c>
      <c r="E189" s="333" t="s">
        <v>183</v>
      </c>
      <c r="F189" s="334" t="s">
        <v>1047</v>
      </c>
      <c r="G189" s="75"/>
      <c r="H189" s="335" t="s">
        <v>1138</v>
      </c>
      <c r="I189" s="335" t="s">
        <v>1139</v>
      </c>
      <c r="J189" s="335" t="s">
        <v>1138</v>
      </c>
      <c r="K189" s="326" t="s">
        <v>1139</v>
      </c>
      <c r="L189" s="335" t="s">
        <v>1140</v>
      </c>
      <c r="M189" s="330" t="s">
        <v>1143</v>
      </c>
    </row>
    <row r="190" spans="1:13" ht="28" customHeight="1" x14ac:dyDescent="0.2">
      <c r="A190" s="75"/>
      <c r="B190" s="331" t="s">
        <v>343</v>
      </c>
      <c r="C190" s="332" t="s">
        <v>924</v>
      </c>
      <c r="D190" s="333" t="s">
        <v>1048</v>
      </c>
      <c r="E190" s="333" t="s">
        <v>22</v>
      </c>
      <c r="F190" s="334" t="s">
        <v>1049</v>
      </c>
      <c r="G190" s="75"/>
      <c r="H190" s="335" t="s">
        <v>1138</v>
      </c>
      <c r="I190" s="335" t="s">
        <v>1138</v>
      </c>
      <c r="J190" s="335" t="s">
        <v>1138</v>
      </c>
      <c r="K190" s="330" t="s">
        <v>1139</v>
      </c>
      <c r="L190" s="335" t="s">
        <v>1140</v>
      </c>
      <c r="M190" s="330" t="s">
        <v>1141</v>
      </c>
    </row>
    <row r="191" spans="1:13" ht="28" customHeight="1" x14ac:dyDescent="0.2">
      <c r="A191" s="75"/>
      <c r="B191" s="331" t="s">
        <v>345</v>
      </c>
      <c r="C191" s="332" t="s">
        <v>772</v>
      </c>
      <c r="D191" s="333" t="s">
        <v>1050</v>
      </c>
      <c r="E191" s="333" t="s">
        <v>1051</v>
      </c>
      <c r="F191" s="334" t="s">
        <v>1052</v>
      </c>
      <c r="G191" s="75"/>
      <c r="H191" s="335" t="s">
        <v>1138</v>
      </c>
      <c r="I191" s="335" t="s">
        <v>1138</v>
      </c>
      <c r="J191" s="335" t="s">
        <v>1139</v>
      </c>
      <c r="K191" s="326" t="s">
        <v>1139</v>
      </c>
      <c r="L191" s="335" t="s">
        <v>1140</v>
      </c>
      <c r="M191" s="330" t="s">
        <v>1143</v>
      </c>
    </row>
    <row r="192" spans="1:13" ht="28" customHeight="1" x14ac:dyDescent="0.2">
      <c r="A192" s="75"/>
      <c r="B192" s="331" t="s">
        <v>347</v>
      </c>
      <c r="C192" s="332">
        <v>42552</v>
      </c>
      <c r="D192" s="333" t="s">
        <v>701</v>
      </c>
      <c r="E192" s="333" t="s">
        <v>102</v>
      </c>
      <c r="F192" s="334" t="s">
        <v>1053</v>
      </c>
      <c r="G192" s="75"/>
      <c r="H192" s="335" t="s">
        <v>1138</v>
      </c>
      <c r="I192" s="335" t="s">
        <v>1138</v>
      </c>
      <c r="J192" s="335" t="s">
        <v>1138</v>
      </c>
      <c r="K192" s="326" t="s">
        <v>1139</v>
      </c>
      <c r="L192" s="335" t="s">
        <v>1140</v>
      </c>
      <c r="M192" s="330" t="s">
        <v>1141</v>
      </c>
    </row>
    <row r="193" spans="1:13" ht="28" customHeight="1" x14ac:dyDescent="0.2">
      <c r="A193" s="75"/>
      <c r="B193" s="331" t="s">
        <v>348</v>
      </c>
      <c r="C193" s="332">
        <v>43831</v>
      </c>
      <c r="D193" s="333" t="s">
        <v>1054</v>
      </c>
      <c r="E193" s="333" t="s">
        <v>1055</v>
      </c>
      <c r="F193" s="334" t="s">
        <v>1056</v>
      </c>
      <c r="G193" s="75"/>
      <c r="H193" s="335" t="s">
        <v>1139</v>
      </c>
      <c r="I193" s="335" t="s">
        <v>1138</v>
      </c>
      <c r="J193" s="335" t="s">
        <v>1138</v>
      </c>
      <c r="K193" s="326" t="s">
        <v>1139</v>
      </c>
      <c r="L193" s="335" t="s">
        <v>1140</v>
      </c>
      <c r="M193" s="330" t="s">
        <v>1143</v>
      </c>
    </row>
    <row r="194" spans="1:13" ht="28" customHeight="1" x14ac:dyDescent="0.2">
      <c r="A194" s="75"/>
      <c r="B194" s="331" t="s">
        <v>350</v>
      </c>
      <c r="C194" s="332">
        <v>42767</v>
      </c>
      <c r="D194" s="333" t="s">
        <v>1057</v>
      </c>
      <c r="E194" s="333" t="s">
        <v>84</v>
      </c>
      <c r="F194" s="334" t="s">
        <v>1058</v>
      </c>
      <c r="G194" s="75"/>
      <c r="H194" s="335" t="s">
        <v>1138</v>
      </c>
      <c r="I194" s="335" t="s">
        <v>1138</v>
      </c>
      <c r="J194" s="335" t="s">
        <v>1138</v>
      </c>
      <c r="K194" s="326" t="s">
        <v>1139</v>
      </c>
      <c r="L194" s="335" t="s">
        <v>1140</v>
      </c>
      <c r="M194" s="330" t="s">
        <v>1141</v>
      </c>
    </row>
    <row r="195" spans="1:13" ht="28" customHeight="1" x14ac:dyDescent="0.2">
      <c r="A195" s="75"/>
      <c r="B195" s="331" t="s">
        <v>351</v>
      </c>
      <c r="C195" s="332">
        <v>42370</v>
      </c>
      <c r="D195" s="333" t="s">
        <v>846</v>
      </c>
      <c r="E195" s="333" t="s">
        <v>663</v>
      </c>
      <c r="F195" s="334" t="s">
        <v>1059</v>
      </c>
      <c r="G195" s="75"/>
      <c r="H195" s="335" t="s">
        <v>1138</v>
      </c>
      <c r="I195" s="335" t="s">
        <v>1138</v>
      </c>
      <c r="J195" s="335" t="s">
        <v>1139</v>
      </c>
      <c r="K195" s="326" t="s">
        <v>1138</v>
      </c>
      <c r="L195" s="335" t="s">
        <v>1140</v>
      </c>
      <c r="M195" s="330" t="s">
        <v>1144</v>
      </c>
    </row>
    <row r="196" spans="1:13" ht="28" customHeight="1" x14ac:dyDescent="0.2">
      <c r="A196" s="75"/>
      <c r="B196" s="331" t="s">
        <v>352</v>
      </c>
      <c r="C196" s="332">
        <v>43922</v>
      </c>
      <c r="D196" s="333" t="s">
        <v>1060</v>
      </c>
      <c r="E196" s="333" t="s">
        <v>1061</v>
      </c>
      <c r="F196" s="334" t="s">
        <v>1062</v>
      </c>
      <c r="G196" s="75"/>
      <c r="H196" s="335" t="s">
        <v>1138</v>
      </c>
      <c r="I196" s="335" t="s">
        <v>1138</v>
      </c>
      <c r="J196" s="335" t="s">
        <v>1138</v>
      </c>
      <c r="K196" s="326" t="s">
        <v>1139</v>
      </c>
      <c r="L196" s="335" t="s">
        <v>1140</v>
      </c>
      <c r="M196" s="330" t="s">
        <v>1141</v>
      </c>
    </row>
    <row r="197" spans="1:13" ht="28" customHeight="1" x14ac:dyDescent="0.2">
      <c r="A197" s="75"/>
      <c r="B197" s="331" t="s">
        <v>354</v>
      </c>
      <c r="C197" s="332">
        <v>32964</v>
      </c>
      <c r="D197" s="333" t="s">
        <v>1063</v>
      </c>
      <c r="E197" s="333" t="s">
        <v>639</v>
      </c>
      <c r="F197" s="334" t="s">
        <v>1064</v>
      </c>
      <c r="G197" s="75"/>
      <c r="H197" s="335" t="s">
        <v>1138</v>
      </c>
      <c r="I197" s="335" t="s">
        <v>1139</v>
      </c>
      <c r="J197" s="335" t="s">
        <v>1138</v>
      </c>
      <c r="K197" s="326" t="s">
        <v>1138</v>
      </c>
      <c r="L197" s="335" t="s">
        <v>1140</v>
      </c>
      <c r="M197" s="330" t="s">
        <v>1145</v>
      </c>
    </row>
    <row r="198" spans="1:13" ht="28" customHeight="1" x14ac:dyDescent="0.2">
      <c r="A198" s="75"/>
      <c r="B198" s="331" t="s">
        <v>356</v>
      </c>
      <c r="C198" s="332" t="s">
        <v>802</v>
      </c>
      <c r="D198" s="333" t="s">
        <v>706</v>
      </c>
      <c r="E198" s="333" t="s">
        <v>396</v>
      </c>
      <c r="F198" s="334" t="s">
        <v>1065</v>
      </c>
      <c r="G198" s="75"/>
      <c r="H198" s="335" t="s">
        <v>1138</v>
      </c>
      <c r="I198" s="335" t="s">
        <v>1138</v>
      </c>
      <c r="J198" s="335" t="s">
        <v>1138</v>
      </c>
      <c r="K198" s="326" t="s">
        <v>1139</v>
      </c>
      <c r="L198" s="335" t="s">
        <v>1140</v>
      </c>
      <c r="M198" s="330" t="s">
        <v>1141</v>
      </c>
    </row>
    <row r="199" spans="1:13" ht="28" customHeight="1" x14ac:dyDescent="0.2">
      <c r="A199" s="75"/>
      <c r="B199" s="331" t="s">
        <v>358</v>
      </c>
      <c r="C199" s="332" t="s">
        <v>924</v>
      </c>
      <c r="D199" s="333" t="s">
        <v>706</v>
      </c>
      <c r="E199" s="333" t="s">
        <v>597</v>
      </c>
      <c r="F199" s="334" t="s">
        <v>1066</v>
      </c>
      <c r="G199" s="75"/>
      <c r="H199" s="335" t="s">
        <v>1138</v>
      </c>
      <c r="I199" s="335" t="s">
        <v>1138</v>
      </c>
      <c r="J199" s="335" t="s">
        <v>1138</v>
      </c>
      <c r="K199" s="326" t="s">
        <v>1139</v>
      </c>
      <c r="L199" s="335" t="s">
        <v>1140</v>
      </c>
      <c r="M199" s="330" t="s">
        <v>1141</v>
      </c>
    </row>
    <row r="200" spans="1:13" ht="28" customHeight="1" x14ac:dyDescent="0.2">
      <c r="A200" s="75"/>
      <c r="B200" s="331" t="s">
        <v>359</v>
      </c>
      <c r="C200" s="332">
        <v>36982</v>
      </c>
      <c r="D200" s="333" t="s">
        <v>692</v>
      </c>
      <c r="E200" s="333" t="s">
        <v>593</v>
      </c>
      <c r="F200" s="334" t="s">
        <v>1067</v>
      </c>
      <c r="G200" s="75"/>
      <c r="H200" s="335" t="s">
        <v>1138</v>
      </c>
      <c r="I200" s="335" t="s">
        <v>1138</v>
      </c>
      <c r="J200" s="335" t="s">
        <v>1138</v>
      </c>
      <c r="K200" s="326" t="s">
        <v>1139</v>
      </c>
      <c r="L200" s="335" t="s">
        <v>1140</v>
      </c>
      <c r="M200" s="330" t="s">
        <v>1141</v>
      </c>
    </row>
    <row r="201" spans="1:13" ht="28" customHeight="1" x14ac:dyDescent="0.2">
      <c r="A201" s="75"/>
      <c r="B201" s="331" t="s">
        <v>361</v>
      </c>
      <c r="C201" s="332" t="s">
        <v>1068</v>
      </c>
      <c r="D201" s="333" t="s">
        <v>1069</v>
      </c>
      <c r="E201" s="333" t="s">
        <v>114</v>
      </c>
      <c r="F201" s="334" t="s">
        <v>1070</v>
      </c>
      <c r="G201" s="75"/>
      <c r="H201" s="335" t="s">
        <v>1138</v>
      </c>
      <c r="I201" s="335" t="s">
        <v>1138</v>
      </c>
      <c r="J201" s="335" t="s">
        <v>1138</v>
      </c>
      <c r="K201" s="326" t="s">
        <v>1139</v>
      </c>
      <c r="L201" s="335" t="s">
        <v>1140</v>
      </c>
      <c r="M201" s="330" t="s">
        <v>1141</v>
      </c>
    </row>
    <row r="202" spans="1:13" ht="28" customHeight="1" x14ac:dyDescent="0.2">
      <c r="A202" s="75"/>
      <c r="B202" s="331" t="s">
        <v>363</v>
      </c>
      <c r="C202" s="332" t="s">
        <v>891</v>
      </c>
      <c r="D202" s="333" t="s">
        <v>846</v>
      </c>
      <c r="E202" s="333" t="s">
        <v>609</v>
      </c>
      <c r="F202" s="334" t="s">
        <v>1071</v>
      </c>
      <c r="G202" s="75"/>
      <c r="H202" s="335" t="s">
        <v>1138</v>
      </c>
      <c r="I202" s="335" t="s">
        <v>1138</v>
      </c>
      <c r="J202" s="335" t="s">
        <v>1139</v>
      </c>
      <c r="K202" s="326" t="s">
        <v>1138</v>
      </c>
      <c r="L202" s="335" t="s">
        <v>1140</v>
      </c>
      <c r="M202" s="330" t="s">
        <v>1144</v>
      </c>
    </row>
    <row r="203" spans="1:13" ht="28" customHeight="1" x14ac:dyDescent="0.2">
      <c r="A203" s="75"/>
      <c r="B203" s="331" t="s">
        <v>364</v>
      </c>
      <c r="C203" s="332">
        <v>41214</v>
      </c>
      <c r="D203" s="333" t="s">
        <v>794</v>
      </c>
      <c r="E203" s="333" t="s">
        <v>211</v>
      </c>
      <c r="F203" s="334" t="s">
        <v>1072</v>
      </c>
      <c r="G203" s="75"/>
      <c r="H203" s="335" t="s">
        <v>1138</v>
      </c>
      <c r="I203" s="335" t="s">
        <v>1138</v>
      </c>
      <c r="J203" s="335" t="s">
        <v>1138</v>
      </c>
      <c r="K203" s="326" t="s">
        <v>1139</v>
      </c>
      <c r="L203" s="335" t="s">
        <v>1140</v>
      </c>
      <c r="M203" s="330" t="s">
        <v>1141</v>
      </c>
    </row>
    <row r="204" spans="1:13" ht="28" customHeight="1" x14ac:dyDescent="0.2">
      <c r="A204" s="75"/>
      <c r="B204" s="331" t="s">
        <v>366</v>
      </c>
      <c r="C204" s="332" t="s">
        <v>857</v>
      </c>
      <c r="D204" s="333" t="s">
        <v>996</v>
      </c>
      <c r="E204" s="333" t="s">
        <v>56</v>
      </c>
      <c r="F204" s="334" t="s">
        <v>1073</v>
      </c>
      <c r="G204" s="75"/>
      <c r="H204" s="335" t="s">
        <v>1138</v>
      </c>
      <c r="I204" s="335" t="s">
        <v>1138</v>
      </c>
      <c r="J204" s="335" t="s">
        <v>1138</v>
      </c>
      <c r="K204" s="326" t="s">
        <v>1139</v>
      </c>
      <c r="L204" s="335" t="s">
        <v>1140</v>
      </c>
      <c r="M204" s="330" t="s">
        <v>1141</v>
      </c>
    </row>
    <row r="205" spans="1:13" ht="28" customHeight="1" x14ac:dyDescent="0.2">
      <c r="A205" s="75"/>
      <c r="B205" s="331" t="s">
        <v>368</v>
      </c>
      <c r="C205" s="332" t="s">
        <v>978</v>
      </c>
      <c r="D205" s="333" t="s">
        <v>1074</v>
      </c>
      <c r="E205" s="333" t="s">
        <v>314</v>
      </c>
      <c r="F205" s="334" t="s">
        <v>1075</v>
      </c>
      <c r="G205" s="75"/>
      <c r="H205" s="335" t="s">
        <v>1138</v>
      </c>
      <c r="I205" s="335" t="s">
        <v>1138</v>
      </c>
      <c r="J205" s="335" t="s">
        <v>1138</v>
      </c>
      <c r="K205" s="326" t="s">
        <v>1138</v>
      </c>
      <c r="L205" s="335" t="s">
        <v>1142</v>
      </c>
      <c r="M205" s="330" t="s">
        <v>1142</v>
      </c>
    </row>
    <row r="206" spans="1:13" ht="28" customHeight="1" x14ac:dyDescent="0.2">
      <c r="A206" s="75"/>
      <c r="B206" s="331" t="s">
        <v>370</v>
      </c>
      <c r="C206" s="332">
        <v>39630</v>
      </c>
      <c r="D206" s="333" t="s">
        <v>1069</v>
      </c>
      <c r="E206" s="333" t="s">
        <v>68</v>
      </c>
      <c r="F206" s="334" t="s">
        <v>1076</v>
      </c>
      <c r="G206" s="75"/>
      <c r="H206" s="335" t="s">
        <v>1138</v>
      </c>
      <c r="I206" s="335" t="s">
        <v>1138</v>
      </c>
      <c r="J206" s="335" t="s">
        <v>1138</v>
      </c>
      <c r="K206" s="326" t="s">
        <v>1139</v>
      </c>
      <c r="L206" s="335" t="s">
        <v>1140</v>
      </c>
      <c r="M206" s="330" t="s">
        <v>1141</v>
      </c>
    </row>
    <row r="207" spans="1:13" ht="28" customHeight="1" x14ac:dyDescent="0.2">
      <c r="A207" s="75"/>
      <c r="B207" s="331" t="s">
        <v>372</v>
      </c>
      <c r="C207" s="332" t="s">
        <v>915</v>
      </c>
      <c r="D207" s="333" t="s">
        <v>1077</v>
      </c>
      <c r="E207" s="333" t="s">
        <v>344</v>
      </c>
      <c r="F207" s="334" t="s">
        <v>1078</v>
      </c>
      <c r="G207" s="75"/>
      <c r="H207" s="335" t="s">
        <v>1138</v>
      </c>
      <c r="I207" s="335" t="s">
        <v>1138</v>
      </c>
      <c r="J207" s="335" t="s">
        <v>1138</v>
      </c>
      <c r="K207" s="326" t="s">
        <v>1139</v>
      </c>
      <c r="L207" s="335" t="s">
        <v>1140</v>
      </c>
      <c r="M207" s="330" t="s">
        <v>1141</v>
      </c>
    </row>
    <row r="208" spans="1:13" ht="28" customHeight="1" x14ac:dyDescent="0.2">
      <c r="A208" s="75"/>
      <c r="B208" s="331" t="s">
        <v>373</v>
      </c>
      <c r="C208" s="332" t="s">
        <v>705</v>
      </c>
      <c r="D208" s="333" t="s">
        <v>790</v>
      </c>
      <c r="E208" s="333" t="s">
        <v>446</v>
      </c>
      <c r="F208" s="334" t="s">
        <v>1079</v>
      </c>
      <c r="G208" s="75"/>
      <c r="H208" s="335" t="s">
        <v>1138</v>
      </c>
      <c r="I208" s="335" t="s">
        <v>1138</v>
      </c>
      <c r="J208" s="335" t="s">
        <v>1138</v>
      </c>
      <c r="K208" s="326" t="s">
        <v>1139</v>
      </c>
      <c r="L208" s="335" t="s">
        <v>1140</v>
      </c>
      <c r="M208" s="330" t="s">
        <v>1141</v>
      </c>
    </row>
    <row r="209" spans="1:13" ht="28" customHeight="1" x14ac:dyDescent="0.2">
      <c r="A209" s="75"/>
      <c r="B209" s="331" t="s">
        <v>374</v>
      </c>
      <c r="C209" s="332" t="s">
        <v>823</v>
      </c>
      <c r="D209" s="333" t="s">
        <v>1080</v>
      </c>
      <c r="E209" s="333" t="s">
        <v>106</v>
      </c>
      <c r="F209" s="334" t="s">
        <v>1081</v>
      </c>
      <c r="G209" s="75"/>
      <c r="H209" s="335" t="s">
        <v>1138</v>
      </c>
      <c r="I209" s="335" t="s">
        <v>1138</v>
      </c>
      <c r="J209" s="335" t="s">
        <v>1138</v>
      </c>
      <c r="K209" s="326" t="s">
        <v>1139</v>
      </c>
      <c r="L209" s="335" t="s">
        <v>1140</v>
      </c>
      <c r="M209" s="330" t="s">
        <v>1141</v>
      </c>
    </row>
    <row r="210" spans="1:13" ht="28" customHeight="1" x14ac:dyDescent="0.2">
      <c r="A210" s="75"/>
      <c r="B210" s="331" t="s">
        <v>376</v>
      </c>
      <c r="C210" s="332">
        <v>41365</v>
      </c>
      <c r="D210" s="333" t="s">
        <v>1082</v>
      </c>
      <c r="E210" s="333" t="s">
        <v>50</v>
      </c>
      <c r="F210" s="334" t="s">
        <v>1083</v>
      </c>
      <c r="G210" s="75"/>
      <c r="H210" s="335" t="s">
        <v>1138</v>
      </c>
      <c r="I210" s="335" t="s">
        <v>1138</v>
      </c>
      <c r="J210" s="335" t="s">
        <v>1138</v>
      </c>
      <c r="K210" s="326" t="s">
        <v>1139</v>
      </c>
      <c r="L210" s="335" t="s">
        <v>1140</v>
      </c>
      <c r="M210" s="330" t="s">
        <v>1141</v>
      </c>
    </row>
    <row r="211" spans="1:13" ht="28" customHeight="1" x14ac:dyDescent="0.2">
      <c r="A211" s="75"/>
      <c r="B211" s="331" t="s">
        <v>378</v>
      </c>
      <c r="C211" s="332" t="s">
        <v>850</v>
      </c>
      <c r="D211" s="333" t="s">
        <v>1084</v>
      </c>
      <c r="E211" s="333" t="s">
        <v>94</v>
      </c>
      <c r="F211" s="334" t="s">
        <v>1085</v>
      </c>
      <c r="G211" s="75"/>
      <c r="H211" s="335" t="s">
        <v>1138</v>
      </c>
      <c r="I211" s="335" t="s">
        <v>1138</v>
      </c>
      <c r="J211" s="335" t="s">
        <v>1138</v>
      </c>
      <c r="K211" s="326" t="s">
        <v>1139</v>
      </c>
      <c r="L211" s="335" t="s">
        <v>1140</v>
      </c>
      <c r="M211" s="330" t="s">
        <v>1141</v>
      </c>
    </row>
    <row r="212" spans="1:13" ht="28" customHeight="1" x14ac:dyDescent="0.2">
      <c r="A212" s="75"/>
      <c r="B212" s="331" t="s">
        <v>379</v>
      </c>
      <c r="C212" s="332" t="s">
        <v>915</v>
      </c>
      <c r="D212" s="333" t="s">
        <v>1086</v>
      </c>
      <c r="E212" s="333" t="s">
        <v>32</v>
      </c>
      <c r="F212" s="334" t="s">
        <v>1087</v>
      </c>
      <c r="G212" s="75"/>
      <c r="H212" s="335" t="s">
        <v>1138</v>
      </c>
      <c r="I212" s="335" t="s">
        <v>1138</v>
      </c>
      <c r="J212" s="335" t="s">
        <v>1138</v>
      </c>
      <c r="K212" s="326" t="s">
        <v>1139</v>
      </c>
      <c r="L212" s="335" t="s">
        <v>1140</v>
      </c>
      <c r="M212" s="330" t="s">
        <v>1141</v>
      </c>
    </row>
    <row r="213" spans="1:13" ht="28" customHeight="1" x14ac:dyDescent="0.2">
      <c r="A213" s="75"/>
      <c r="B213" s="331" t="s">
        <v>380</v>
      </c>
      <c r="C213" s="332" t="s">
        <v>919</v>
      </c>
      <c r="D213" s="333" t="s">
        <v>1088</v>
      </c>
      <c r="E213" s="333" t="s">
        <v>417</v>
      </c>
      <c r="F213" s="334" t="s">
        <v>1089</v>
      </c>
      <c r="G213" s="75"/>
      <c r="H213" s="335" t="s">
        <v>1138</v>
      </c>
      <c r="I213" s="335" t="s">
        <v>1138</v>
      </c>
      <c r="J213" s="335" t="s">
        <v>1139</v>
      </c>
      <c r="K213" s="326" t="s">
        <v>1139</v>
      </c>
      <c r="L213" s="335" t="s">
        <v>1140</v>
      </c>
      <c r="M213" s="330" t="s">
        <v>1143</v>
      </c>
    </row>
    <row r="214" spans="1:13" ht="28" customHeight="1" x14ac:dyDescent="0.2">
      <c r="A214" s="75"/>
      <c r="B214" s="331" t="s">
        <v>381</v>
      </c>
      <c r="C214" s="332" t="s">
        <v>1030</v>
      </c>
      <c r="D214" s="333" t="s">
        <v>1090</v>
      </c>
      <c r="E214" s="333" t="s">
        <v>306</v>
      </c>
      <c r="F214" s="334" t="s">
        <v>1091</v>
      </c>
      <c r="G214" s="75"/>
      <c r="H214" s="335" t="s">
        <v>1138</v>
      </c>
      <c r="I214" s="335" t="s">
        <v>1138</v>
      </c>
      <c r="J214" s="335" t="s">
        <v>1138</v>
      </c>
      <c r="K214" s="326" t="s">
        <v>1139</v>
      </c>
      <c r="L214" s="335" t="s">
        <v>1140</v>
      </c>
      <c r="M214" s="330" t="s">
        <v>1141</v>
      </c>
    </row>
    <row r="215" spans="1:13" ht="28" customHeight="1" x14ac:dyDescent="0.2">
      <c r="A215" s="75"/>
      <c r="B215" s="331" t="s">
        <v>382</v>
      </c>
      <c r="C215" s="332">
        <v>43191</v>
      </c>
      <c r="D215" s="333" t="s">
        <v>1092</v>
      </c>
      <c r="E215" s="333" t="s">
        <v>298</v>
      </c>
      <c r="F215" s="334" t="s">
        <v>1093</v>
      </c>
      <c r="G215" s="75"/>
      <c r="H215" s="335" t="s">
        <v>1138</v>
      </c>
      <c r="I215" s="335" t="s">
        <v>1138</v>
      </c>
      <c r="J215" s="335" t="s">
        <v>1138</v>
      </c>
      <c r="K215" s="326" t="s">
        <v>1139</v>
      </c>
      <c r="L215" s="335" t="s">
        <v>1140</v>
      </c>
      <c r="M215" s="330" t="s">
        <v>1141</v>
      </c>
    </row>
    <row r="216" spans="1:13" ht="28" customHeight="1" x14ac:dyDescent="0.2">
      <c r="A216" s="75"/>
      <c r="B216" s="331" t="s">
        <v>384</v>
      </c>
      <c r="C216" s="332" t="s">
        <v>1094</v>
      </c>
      <c r="D216" s="333" t="s">
        <v>1095</v>
      </c>
      <c r="E216" s="333" t="s">
        <v>1096</v>
      </c>
      <c r="F216" s="334" t="s">
        <v>1097</v>
      </c>
      <c r="G216" s="75"/>
      <c r="H216" s="335" t="s">
        <v>1139</v>
      </c>
      <c r="I216" s="335" t="s">
        <v>1138</v>
      </c>
      <c r="J216" s="335" t="s">
        <v>1138</v>
      </c>
      <c r="K216" s="326" t="s">
        <v>1139</v>
      </c>
      <c r="L216" s="335" t="s">
        <v>1140</v>
      </c>
      <c r="M216" s="330" t="s">
        <v>1143</v>
      </c>
    </row>
    <row r="217" spans="1:13" ht="28" customHeight="1" x14ac:dyDescent="0.2">
      <c r="A217" s="75"/>
      <c r="B217" s="331" t="s">
        <v>385</v>
      </c>
      <c r="C217" s="332">
        <v>44774</v>
      </c>
      <c r="D217" s="333" t="s">
        <v>1098</v>
      </c>
      <c r="E217" s="333" t="s">
        <v>64</v>
      </c>
      <c r="F217" s="334" t="s">
        <v>1099</v>
      </c>
      <c r="G217" s="75"/>
      <c r="H217" s="335" t="s">
        <v>1138</v>
      </c>
      <c r="I217" s="335" t="s">
        <v>1138</v>
      </c>
      <c r="J217" s="335" t="s">
        <v>1138</v>
      </c>
      <c r="K217" s="326" t="s">
        <v>1139</v>
      </c>
      <c r="L217" s="335" t="s">
        <v>1140</v>
      </c>
      <c r="M217" s="330" t="s">
        <v>1141</v>
      </c>
    </row>
    <row r="218" spans="1:13" ht="28" customHeight="1" x14ac:dyDescent="0.2">
      <c r="A218" s="75"/>
      <c r="B218" s="331" t="s">
        <v>387</v>
      </c>
      <c r="C218" s="332">
        <v>42826</v>
      </c>
      <c r="D218" s="333" t="s">
        <v>1100</v>
      </c>
      <c r="E218" s="333" t="s">
        <v>302</v>
      </c>
      <c r="F218" s="334" t="s">
        <v>1101</v>
      </c>
      <c r="G218" s="75"/>
      <c r="H218" s="335" t="s">
        <v>1138</v>
      </c>
      <c r="I218" s="335" t="s">
        <v>1138</v>
      </c>
      <c r="J218" s="335" t="s">
        <v>1138</v>
      </c>
      <c r="K218" s="326" t="s">
        <v>1139</v>
      </c>
      <c r="L218" s="335" t="s">
        <v>1140</v>
      </c>
      <c r="M218" s="330" t="s">
        <v>1141</v>
      </c>
    </row>
    <row r="219" spans="1:13" ht="28" customHeight="1" x14ac:dyDescent="0.2">
      <c r="A219" s="75"/>
      <c r="B219" s="331" t="s">
        <v>389</v>
      </c>
      <c r="C219" s="332" t="s">
        <v>1102</v>
      </c>
      <c r="D219" s="333" t="s">
        <v>1103</v>
      </c>
      <c r="E219" s="333" t="s">
        <v>268</v>
      </c>
      <c r="F219" s="334" t="s">
        <v>1104</v>
      </c>
      <c r="G219" s="75"/>
      <c r="H219" s="335" t="s">
        <v>1138</v>
      </c>
      <c r="I219" s="335" t="s">
        <v>1138</v>
      </c>
      <c r="J219" s="335" t="s">
        <v>1138</v>
      </c>
      <c r="K219" s="326" t="s">
        <v>1139</v>
      </c>
      <c r="L219" s="335" t="s">
        <v>1140</v>
      </c>
      <c r="M219" s="330" t="s">
        <v>1141</v>
      </c>
    </row>
    <row r="220" spans="1:13" ht="28" customHeight="1" x14ac:dyDescent="0.2">
      <c r="A220" s="75"/>
      <c r="B220" s="331" t="s">
        <v>390</v>
      </c>
      <c r="C220" s="332" t="s">
        <v>705</v>
      </c>
      <c r="D220" s="333" t="s">
        <v>1002</v>
      </c>
      <c r="E220" s="333" t="s">
        <v>82</v>
      </c>
      <c r="F220" s="334" t="s">
        <v>1105</v>
      </c>
      <c r="G220" s="75"/>
      <c r="H220" s="335" t="s">
        <v>1138</v>
      </c>
      <c r="I220" s="335" t="s">
        <v>1138</v>
      </c>
      <c r="J220" s="335" t="s">
        <v>1138</v>
      </c>
      <c r="K220" s="326" t="s">
        <v>1138</v>
      </c>
      <c r="L220" s="335" t="s">
        <v>1142</v>
      </c>
      <c r="M220" s="330" t="s">
        <v>1142</v>
      </c>
    </row>
    <row r="221" spans="1:13" ht="28" customHeight="1" x14ac:dyDescent="0.2">
      <c r="A221" s="75"/>
      <c r="B221" s="331" t="s">
        <v>392</v>
      </c>
      <c r="C221" s="332">
        <v>41153</v>
      </c>
      <c r="D221" s="333" t="s">
        <v>703</v>
      </c>
      <c r="E221" s="333" t="s">
        <v>132</v>
      </c>
      <c r="F221" s="334" t="s">
        <v>1106</v>
      </c>
      <c r="G221" s="75"/>
      <c r="H221" s="335" t="s">
        <v>1138</v>
      </c>
      <c r="I221" s="335" t="s">
        <v>1138</v>
      </c>
      <c r="J221" s="335" t="s">
        <v>1138</v>
      </c>
      <c r="K221" s="326" t="s">
        <v>1139</v>
      </c>
      <c r="L221" s="335" t="s">
        <v>1140</v>
      </c>
      <c r="M221" s="330" t="s">
        <v>1141</v>
      </c>
    </row>
    <row r="222" spans="1:13" ht="28" customHeight="1" x14ac:dyDescent="0.2">
      <c r="A222" s="75"/>
      <c r="B222" s="331" t="s">
        <v>394</v>
      </c>
      <c r="C222" s="332" t="s">
        <v>697</v>
      </c>
      <c r="D222" s="333" t="s">
        <v>933</v>
      </c>
      <c r="E222" s="333" t="s">
        <v>217</v>
      </c>
      <c r="F222" s="334" t="s">
        <v>1107</v>
      </c>
      <c r="G222" s="75"/>
      <c r="H222" s="335" t="s">
        <v>1138</v>
      </c>
      <c r="I222" s="335" t="s">
        <v>1138</v>
      </c>
      <c r="J222" s="335" t="s">
        <v>1138</v>
      </c>
      <c r="K222" s="326" t="s">
        <v>1139</v>
      </c>
      <c r="L222" s="335" t="s">
        <v>1140</v>
      </c>
      <c r="M222" s="330" t="s">
        <v>1141</v>
      </c>
    </row>
    <row r="223" spans="1:13" ht="28" customHeight="1" x14ac:dyDescent="0.2">
      <c r="A223" s="75"/>
      <c r="B223" s="331" t="s">
        <v>395</v>
      </c>
      <c r="C223" s="332">
        <v>42186</v>
      </c>
      <c r="D223" s="333" t="s">
        <v>1108</v>
      </c>
      <c r="E223" s="333" t="s">
        <v>404</v>
      </c>
      <c r="F223" s="334" t="s">
        <v>1109</v>
      </c>
      <c r="G223" s="75"/>
      <c r="H223" s="335" t="s">
        <v>1138</v>
      </c>
      <c r="I223" s="335" t="s">
        <v>1138</v>
      </c>
      <c r="J223" s="335" t="s">
        <v>1139</v>
      </c>
      <c r="K223" s="326" t="s">
        <v>1139</v>
      </c>
      <c r="L223" s="335" t="s">
        <v>1140</v>
      </c>
      <c r="M223" s="330" t="s">
        <v>1143</v>
      </c>
    </row>
    <row r="224" spans="1:13" ht="28" customHeight="1" x14ac:dyDescent="0.2">
      <c r="A224" s="75"/>
      <c r="B224" s="331" t="s">
        <v>397</v>
      </c>
      <c r="C224" s="332" t="s">
        <v>1110</v>
      </c>
      <c r="D224" s="333" t="s">
        <v>1111</v>
      </c>
      <c r="E224" s="333" t="s">
        <v>432</v>
      </c>
      <c r="F224" s="334" t="s">
        <v>1112</v>
      </c>
      <c r="G224" s="75"/>
      <c r="H224" s="335" t="s">
        <v>1138</v>
      </c>
      <c r="I224" s="335" t="s">
        <v>1138</v>
      </c>
      <c r="J224" s="335" t="s">
        <v>1138</v>
      </c>
      <c r="K224" s="326" t="s">
        <v>1139</v>
      </c>
      <c r="L224" s="335" t="s">
        <v>1140</v>
      </c>
      <c r="M224" s="330" t="s">
        <v>1141</v>
      </c>
    </row>
    <row r="225" spans="1:13" ht="28" customHeight="1" x14ac:dyDescent="0.2">
      <c r="A225" s="75"/>
      <c r="B225" s="331" t="s">
        <v>398</v>
      </c>
      <c r="C225" s="332">
        <v>44805</v>
      </c>
      <c r="D225" s="333" t="s">
        <v>1113</v>
      </c>
      <c r="E225" s="333" t="s">
        <v>393</v>
      </c>
      <c r="F225" s="334" t="s">
        <v>1114</v>
      </c>
      <c r="G225" s="75"/>
      <c r="H225" s="335" t="s">
        <v>1139</v>
      </c>
      <c r="I225" s="335" t="s">
        <v>1138</v>
      </c>
      <c r="J225" s="335" t="s">
        <v>1138</v>
      </c>
      <c r="K225" s="326" t="s">
        <v>1139</v>
      </c>
      <c r="L225" s="335" t="s">
        <v>1140</v>
      </c>
      <c r="M225" s="330" t="s">
        <v>1143</v>
      </c>
    </row>
    <row r="226" spans="1:13" ht="28" customHeight="1" x14ac:dyDescent="0.2">
      <c r="A226" s="75"/>
      <c r="B226" s="331" t="s">
        <v>400</v>
      </c>
      <c r="C226" s="332" t="s">
        <v>1115</v>
      </c>
      <c r="D226" s="333" t="s">
        <v>1116</v>
      </c>
      <c r="E226" s="333" t="s">
        <v>429</v>
      </c>
      <c r="F226" s="334" t="s">
        <v>1117</v>
      </c>
      <c r="G226" s="75"/>
      <c r="H226" s="335" t="s">
        <v>1138</v>
      </c>
      <c r="I226" s="335" t="s">
        <v>1138</v>
      </c>
      <c r="J226" s="335" t="s">
        <v>1138</v>
      </c>
      <c r="K226" s="326" t="s">
        <v>1139</v>
      </c>
      <c r="L226" s="335" t="s">
        <v>1140</v>
      </c>
      <c r="M226" s="330" t="s">
        <v>1141</v>
      </c>
    </row>
    <row r="227" spans="1:13" ht="28" customHeight="1" x14ac:dyDescent="0.2">
      <c r="A227" s="75"/>
      <c r="B227" s="331" t="s">
        <v>402</v>
      </c>
      <c r="C227" s="332">
        <v>44501</v>
      </c>
      <c r="D227" s="333" t="s">
        <v>1118</v>
      </c>
      <c r="E227" s="333" t="s">
        <v>179</v>
      </c>
      <c r="F227" s="334" t="s">
        <v>1119</v>
      </c>
      <c r="G227" s="75"/>
      <c r="H227" s="335" t="s">
        <v>1138</v>
      </c>
      <c r="I227" s="335" t="s">
        <v>1138</v>
      </c>
      <c r="J227" s="335" t="s">
        <v>1138</v>
      </c>
      <c r="K227" s="326" t="s">
        <v>1139</v>
      </c>
      <c r="L227" s="335" t="s">
        <v>1140</v>
      </c>
      <c r="M227" s="330" t="s">
        <v>1141</v>
      </c>
    </row>
    <row r="228" spans="1:13" ht="28" customHeight="1" x14ac:dyDescent="0.2">
      <c r="A228" s="75"/>
      <c r="B228" s="331" t="s">
        <v>403</v>
      </c>
      <c r="C228" s="332">
        <v>44927</v>
      </c>
      <c r="D228" s="333" t="s">
        <v>701</v>
      </c>
      <c r="E228" s="333" t="s">
        <v>154</v>
      </c>
      <c r="F228" s="334" t="s">
        <v>1120</v>
      </c>
      <c r="G228" s="75"/>
      <c r="H228" s="335" t="s">
        <v>1138</v>
      </c>
      <c r="I228" s="335" t="s">
        <v>1138</v>
      </c>
      <c r="J228" s="335" t="s">
        <v>1138</v>
      </c>
      <c r="K228" s="326" t="s">
        <v>1139</v>
      </c>
      <c r="L228" s="335" t="s">
        <v>1140</v>
      </c>
      <c r="M228" s="330" t="s">
        <v>1141</v>
      </c>
    </row>
    <row r="229" spans="1:13" ht="28" customHeight="1" x14ac:dyDescent="0.2">
      <c r="A229" s="75"/>
      <c r="B229" s="331" t="s">
        <v>405</v>
      </c>
      <c r="C229" s="332">
        <v>44713</v>
      </c>
      <c r="D229" s="333" t="s">
        <v>1121</v>
      </c>
      <c r="E229" s="333" t="s">
        <v>34</v>
      </c>
      <c r="F229" s="334" t="s">
        <v>1122</v>
      </c>
      <c r="G229" s="75"/>
      <c r="H229" s="335" t="s">
        <v>1138</v>
      </c>
      <c r="I229" s="335" t="s">
        <v>1138</v>
      </c>
      <c r="J229" s="335" t="s">
        <v>1138</v>
      </c>
      <c r="K229" s="326" t="s">
        <v>1139</v>
      </c>
      <c r="L229" s="335" t="s">
        <v>1140</v>
      </c>
      <c r="M229" s="330" t="s">
        <v>1141</v>
      </c>
    </row>
    <row r="230" spans="1:13" ht="28" customHeight="1" x14ac:dyDescent="0.2">
      <c r="A230" s="75"/>
      <c r="B230" s="331" t="s">
        <v>407</v>
      </c>
      <c r="C230" s="332">
        <v>42248</v>
      </c>
      <c r="D230" s="333" t="s">
        <v>1111</v>
      </c>
      <c r="E230" s="333" t="s">
        <v>360</v>
      </c>
      <c r="F230" s="334" t="s">
        <v>1123</v>
      </c>
      <c r="G230" s="75"/>
      <c r="H230" s="335" t="s">
        <v>1138</v>
      </c>
      <c r="I230" s="335" t="s">
        <v>1138</v>
      </c>
      <c r="J230" s="335" t="s">
        <v>1138</v>
      </c>
      <c r="K230" s="326" t="s">
        <v>1139</v>
      </c>
      <c r="L230" s="335" t="s">
        <v>1140</v>
      </c>
      <c r="M230" s="330" t="s">
        <v>1141</v>
      </c>
    </row>
    <row r="231" spans="1:13" ht="28" customHeight="1" x14ac:dyDescent="0.2">
      <c r="A231" s="75"/>
      <c r="B231" s="331" t="s">
        <v>409</v>
      </c>
      <c r="C231" s="332" t="s">
        <v>1124</v>
      </c>
      <c r="D231" s="333" t="s">
        <v>1125</v>
      </c>
      <c r="E231" s="333" t="s">
        <v>239</v>
      </c>
      <c r="F231" s="334" t="s">
        <v>1126</v>
      </c>
      <c r="G231" s="75"/>
      <c r="H231" s="335" t="s">
        <v>1138</v>
      </c>
      <c r="I231" s="335" t="s">
        <v>1138</v>
      </c>
      <c r="J231" s="335" t="s">
        <v>1139</v>
      </c>
      <c r="K231" s="326" t="s">
        <v>1139</v>
      </c>
      <c r="L231" s="335" t="s">
        <v>1140</v>
      </c>
      <c r="M231" s="330" t="s">
        <v>1143</v>
      </c>
    </row>
    <row r="232" spans="1:13" ht="28" customHeight="1" x14ac:dyDescent="0.2">
      <c r="A232" s="75"/>
      <c r="B232" s="331" t="s">
        <v>411</v>
      </c>
      <c r="C232" s="332">
        <v>44013</v>
      </c>
      <c r="D232" s="333" t="s">
        <v>1127</v>
      </c>
      <c r="E232" s="333" t="s">
        <v>434</v>
      </c>
      <c r="F232" s="334" t="s">
        <v>1128</v>
      </c>
      <c r="G232" s="75"/>
      <c r="H232" s="335" t="s">
        <v>1138</v>
      </c>
      <c r="I232" s="335" t="s">
        <v>1138</v>
      </c>
      <c r="J232" s="335" t="s">
        <v>1138</v>
      </c>
      <c r="K232" s="326" t="s">
        <v>1139</v>
      </c>
      <c r="L232" s="335" t="s">
        <v>1140</v>
      </c>
      <c r="M232" s="330" t="s">
        <v>1141</v>
      </c>
    </row>
    <row r="233" spans="1:13" ht="28" customHeight="1" x14ac:dyDescent="0.2">
      <c r="A233" s="75"/>
      <c r="B233" s="331" t="s">
        <v>413</v>
      </c>
      <c r="C233" s="332">
        <v>38718</v>
      </c>
      <c r="D233" s="333" t="s">
        <v>1129</v>
      </c>
      <c r="E233" s="333" t="s">
        <v>470</v>
      </c>
      <c r="F233" s="334" t="s">
        <v>1130</v>
      </c>
      <c r="G233" s="75"/>
      <c r="H233" s="335" t="s">
        <v>1138</v>
      </c>
      <c r="I233" s="335" t="s">
        <v>1138</v>
      </c>
      <c r="J233" s="335" t="s">
        <v>1138</v>
      </c>
      <c r="K233" s="326" t="s">
        <v>1139</v>
      </c>
      <c r="L233" s="335" t="s">
        <v>1140</v>
      </c>
      <c r="M233" s="330" t="s">
        <v>1141</v>
      </c>
    </row>
    <row r="234" spans="1:13" ht="28" customHeight="1" x14ac:dyDescent="0.2">
      <c r="A234" s="75"/>
      <c r="B234" s="331" t="s">
        <v>415</v>
      </c>
      <c r="C234" s="332">
        <v>37500</v>
      </c>
      <c r="D234" s="333" t="s">
        <v>1131</v>
      </c>
      <c r="E234" s="333" t="s">
        <v>334</v>
      </c>
      <c r="F234" s="334" t="s">
        <v>1132</v>
      </c>
      <c r="G234" s="75"/>
      <c r="H234" s="335" t="s">
        <v>1138</v>
      </c>
      <c r="I234" s="335" t="s">
        <v>1138</v>
      </c>
      <c r="J234" s="335" t="s">
        <v>1138</v>
      </c>
      <c r="K234" s="326" t="s">
        <v>1139</v>
      </c>
      <c r="L234" s="335" t="s">
        <v>1140</v>
      </c>
      <c r="M234" s="330" t="s">
        <v>1141</v>
      </c>
    </row>
    <row r="235" spans="1:13" ht="28" customHeight="1" thickBot="1" x14ac:dyDescent="0.25">
      <c r="A235" s="75"/>
      <c r="B235" s="331" t="s">
        <v>416</v>
      </c>
      <c r="C235" s="337">
        <v>37469</v>
      </c>
      <c r="D235" s="338" t="s">
        <v>1133</v>
      </c>
      <c r="E235" s="338" t="s">
        <v>146</v>
      </c>
      <c r="F235" s="339" t="s">
        <v>1134</v>
      </c>
      <c r="G235" s="75"/>
      <c r="H235" s="346" t="s">
        <v>1138</v>
      </c>
      <c r="I235" s="346" t="s">
        <v>1138</v>
      </c>
      <c r="J235" s="346" t="s">
        <v>1138</v>
      </c>
      <c r="K235" s="326" t="s">
        <v>1139</v>
      </c>
      <c r="L235" s="335" t="s">
        <v>1140</v>
      </c>
      <c r="M235" s="330" t="s">
        <v>1141</v>
      </c>
    </row>
    <row r="236" spans="1:13" ht="17" thickBot="1" x14ac:dyDescent="0.25">
      <c r="A236" s="75"/>
      <c r="B236" s="73"/>
      <c r="C236" s="73"/>
      <c r="D236" s="74"/>
      <c r="E236" s="74"/>
      <c r="F236" s="74"/>
      <c r="G236" s="75"/>
    </row>
    <row r="237" spans="1:13" ht="26" thickBot="1" x14ac:dyDescent="0.3">
      <c r="L237" s="295" t="s">
        <v>1346</v>
      </c>
      <c r="M237" s="296"/>
    </row>
    <row r="238" spans="1:13" ht="21" thickBot="1" x14ac:dyDescent="0.25">
      <c r="L238" s="297" t="s">
        <v>1162</v>
      </c>
      <c r="M238" s="298" t="s">
        <v>1339</v>
      </c>
    </row>
    <row r="239" spans="1:13" ht="18" x14ac:dyDescent="0.2">
      <c r="L239" s="299" t="s">
        <v>1334</v>
      </c>
      <c r="M239" s="300" t="s">
        <v>1340</v>
      </c>
    </row>
    <row r="240" spans="1:13" ht="19" thickBot="1" x14ac:dyDescent="0.25">
      <c r="L240" s="301">
        <f>COUNTIF($M$12:$M$235,"[A]")</f>
        <v>0</v>
      </c>
      <c r="M240" s="302">
        <f>0/177</f>
        <v>0</v>
      </c>
    </row>
    <row r="241" spans="12:13" ht="19" thickBot="1" x14ac:dyDescent="0.25">
      <c r="L241" s="303"/>
      <c r="M241" s="304"/>
    </row>
    <row r="242" spans="12:13" ht="18" x14ac:dyDescent="0.2">
      <c r="L242" s="305" t="s">
        <v>1335</v>
      </c>
      <c r="M242" s="306" t="s">
        <v>1341</v>
      </c>
    </row>
    <row r="243" spans="12:13" ht="19" thickBot="1" x14ac:dyDescent="0.25">
      <c r="L243" s="307">
        <f>COUNTIF($M$12:$M$235,"[B]")</f>
        <v>5</v>
      </c>
      <c r="M243" s="308">
        <f>5/177</f>
        <v>2.8248587570621469E-2</v>
      </c>
    </row>
    <row r="244" spans="12:13" ht="19" thickBot="1" x14ac:dyDescent="0.25">
      <c r="L244" s="303"/>
      <c r="M244" s="304"/>
    </row>
    <row r="245" spans="12:13" ht="18" x14ac:dyDescent="0.2">
      <c r="L245" s="299" t="s">
        <v>1336</v>
      </c>
      <c r="M245" s="300" t="s">
        <v>1342</v>
      </c>
    </row>
    <row r="246" spans="12:13" ht="19" thickBot="1" x14ac:dyDescent="0.25">
      <c r="L246" s="301">
        <f>COUNTIF($M$12:$M$235,"[C]")</f>
        <v>7</v>
      </c>
      <c r="M246" s="302">
        <f>7/177</f>
        <v>3.954802259887006E-2</v>
      </c>
    </row>
    <row r="247" spans="12:13" ht="19" thickBot="1" x14ac:dyDescent="0.25">
      <c r="L247" s="303"/>
      <c r="M247" s="304"/>
    </row>
    <row r="248" spans="12:13" ht="18" x14ac:dyDescent="0.2">
      <c r="L248" s="305" t="s">
        <v>1337</v>
      </c>
      <c r="M248" s="306" t="s">
        <v>1343</v>
      </c>
    </row>
    <row r="249" spans="12:13" ht="19" thickBot="1" x14ac:dyDescent="0.25">
      <c r="L249" s="307">
        <f>COUNTIF($M$12:$M$235,"[D]")</f>
        <v>131</v>
      </c>
      <c r="M249" s="309">
        <f>131/177</f>
        <v>0.74011299435028244</v>
      </c>
    </row>
    <row r="250" spans="12:13" ht="19" thickBot="1" x14ac:dyDescent="0.25">
      <c r="L250" s="303"/>
      <c r="M250" s="304"/>
    </row>
    <row r="251" spans="12:13" ht="18" x14ac:dyDescent="0.2">
      <c r="L251" s="299" t="s">
        <v>1338</v>
      </c>
      <c r="M251" s="300" t="s">
        <v>1344</v>
      </c>
    </row>
    <row r="252" spans="12:13" ht="19" thickBot="1" x14ac:dyDescent="0.25">
      <c r="L252" s="301">
        <f>COUNTIF($M$12:$M$235,"[MO]")</f>
        <v>34</v>
      </c>
      <c r="M252" s="310">
        <f>34/175</f>
        <v>0.19428571428571428</v>
      </c>
    </row>
    <row r="253" spans="12:13" ht="19" thickBot="1" x14ac:dyDescent="0.25">
      <c r="L253" s="303"/>
      <c r="M253" s="304"/>
    </row>
    <row r="254" spans="12:13" ht="18" x14ac:dyDescent="0.2">
      <c r="L254" s="305" t="s">
        <v>1345</v>
      </c>
      <c r="M254" s="306" t="s">
        <v>1345</v>
      </c>
    </row>
    <row r="255" spans="12:13" ht="19" thickBot="1" x14ac:dyDescent="0.25">
      <c r="L255" s="307">
        <f>SUM(L240:L252)</f>
        <v>177</v>
      </c>
      <c r="M255" s="345">
        <v>1</v>
      </c>
    </row>
  </sheetData>
  <sheetProtection algorithmName="SHA-512" hashValue="IbgJGZxKViCV3eaadn/2InNj8X9u/vlynYcpEuJCXtgLj/cE9h+Wez1JOrxn9yJADSrJyFUFWb63W5OIW+lxfw==" saltValue="KjLU1Sz68W6fxmLYZ9r9Iw==" spinCount="100000" sheet="1" objects="1" scenarios="1" selectLockedCells="1" selectUnlockedCells="1"/>
  <mergeCells count="8">
    <mergeCell ref="B10:F10"/>
    <mergeCell ref="H10:M10"/>
    <mergeCell ref="B2:F2"/>
    <mergeCell ref="B4:C4"/>
    <mergeCell ref="D4:F4"/>
    <mergeCell ref="B6:C6"/>
    <mergeCell ref="D6:F6"/>
    <mergeCell ref="B8:F8"/>
  </mergeCells>
  <dataValidations count="4">
    <dataValidation type="list" operator="equal" allowBlank="1" showInputMessage="1" showErrorMessage="1" sqref="G12:G151" xr:uid="{00000000-0002-0000-0100-000000000000}">
      <formula1>"yes,no"</formula1>
    </dataValidation>
    <dataValidation type="list" allowBlank="1" showInputMessage="1" showErrorMessage="1" sqref="H12:K235" xr:uid="{00000000-0002-0000-0100-000001000000}">
      <formula1>"[YS],[NO]"</formula1>
    </dataValidation>
    <dataValidation type="list" allowBlank="1" showInputMessage="1" showErrorMessage="1" sqref="L12:L235" xr:uid="{00000000-0002-0000-0100-000002000000}">
      <formula1>"[TM],[EC]"</formula1>
    </dataValidation>
    <dataValidation type="list" allowBlank="1" showInputMessage="1" showErrorMessage="1" sqref="M12:M235" xr:uid="{00000000-0002-0000-0100-000003000000}">
      <formula1>"[A],[B],[C],[D],[MO],[TM]"</formula1>
    </dataValidation>
  </dataValidations>
  <pageMargins left="0.7" right="0.7" top="0.78740157499999996" bottom="0.78740157499999996" header="0.3" footer="0.3"/>
  <tableParts count="2">
    <tablePart r:id="rId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255"/>
  <sheetViews>
    <sheetView zoomScale="50" zoomScaleNormal="50" workbookViewId="0">
      <selection activeCell="B2" sqref="B2:F2"/>
    </sheetView>
  </sheetViews>
  <sheetFormatPr baseColWidth="10" defaultRowHeight="16" x14ac:dyDescent="0.2"/>
  <cols>
    <col min="1" max="1" width="10.83203125" style="313"/>
    <col min="2" max="2" width="15" style="313" customWidth="1"/>
    <col min="3" max="3" width="31.5" style="313" customWidth="1"/>
    <col min="4" max="4" width="84" style="313" customWidth="1"/>
    <col min="5" max="5" width="108" style="313" customWidth="1"/>
    <col min="6" max="6" width="144.6640625" style="313" customWidth="1"/>
    <col min="7" max="7" width="10.83203125" style="313"/>
    <col min="8" max="13" width="75" style="313" customWidth="1"/>
    <col min="14" max="16384" width="10.83203125" style="313"/>
  </cols>
  <sheetData>
    <row r="1" spans="1:13" ht="17" thickBot="1" x14ac:dyDescent="0.25">
      <c r="A1" s="75"/>
      <c r="B1" s="73"/>
      <c r="C1" s="73"/>
      <c r="D1" s="74"/>
      <c r="E1" s="74"/>
      <c r="F1" s="74"/>
      <c r="G1" s="75"/>
    </row>
    <row r="2" spans="1:13" ht="46" thickBot="1" x14ac:dyDescent="0.25">
      <c r="A2" s="75"/>
      <c r="B2" s="399" t="s">
        <v>0</v>
      </c>
      <c r="C2" s="400"/>
      <c r="D2" s="400"/>
      <c r="E2" s="400"/>
      <c r="F2" s="401"/>
      <c r="G2" s="75"/>
    </row>
    <row r="3" spans="1:13" ht="17" thickBot="1" x14ac:dyDescent="0.25">
      <c r="A3" s="75"/>
      <c r="B3" s="73"/>
      <c r="C3" s="73"/>
      <c r="D3" s="74"/>
      <c r="E3" s="74"/>
      <c r="F3" s="74"/>
      <c r="G3" s="75"/>
    </row>
    <row r="4" spans="1:13" ht="26" thickBot="1" x14ac:dyDescent="0.25">
      <c r="A4" s="75"/>
      <c r="B4" s="402" t="s">
        <v>1</v>
      </c>
      <c r="C4" s="403"/>
      <c r="D4" s="404" t="s">
        <v>1599</v>
      </c>
      <c r="E4" s="405"/>
      <c r="F4" s="406"/>
      <c r="G4" s="75"/>
    </row>
    <row r="5" spans="1:13" ht="26" thickBot="1" x14ac:dyDescent="0.25">
      <c r="A5" s="75"/>
      <c r="B5" s="76"/>
      <c r="C5" s="76"/>
      <c r="D5" s="76"/>
      <c r="E5" s="76"/>
      <c r="F5" s="74"/>
      <c r="G5" s="75"/>
    </row>
    <row r="6" spans="1:13" ht="26" thickBot="1" x14ac:dyDescent="0.25">
      <c r="A6" s="75"/>
      <c r="B6" s="407" t="s">
        <v>2</v>
      </c>
      <c r="C6" s="408"/>
      <c r="D6" s="404" t="s">
        <v>3</v>
      </c>
      <c r="E6" s="405"/>
      <c r="F6" s="406"/>
      <c r="G6" s="75"/>
    </row>
    <row r="7" spans="1:13" ht="17" thickBot="1" x14ac:dyDescent="0.25">
      <c r="A7" s="75"/>
      <c r="B7" s="73"/>
      <c r="C7" s="73"/>
      <c r="D7" s="74"/>
      <c r="E7" s="74"/>
      <c r="F7" s="74"/>
      <c r="G7" s="75"/>
    </row>
    <row r="8" spans="1:13" ht="60" thickBot="1" x14ac:dyDescent="0.25">
      <c r="A8" s="75"/>
      <c r="B8" s="409" t="s">
        <v>1137</v>
      </c>
      <c r="C8" s="410"/>
      <c r="D8" s="410"/>
      <c r="E8" s="410"/>
      <c r="F8" s="411"/>
      <c r="G8" s="75"/>
    </row>
    <row r="9" spans="1:13" ht="17" thickBot="1" x14ac:dyDescent="0.25">
      <c r="A9" s="75"/>
      <c r="B9" s="73"/>
      <c r="C9" s="73"/>
      <c r="D9" s="74"/>
      <c r="E9" s="74"/>
      <c r="F9" s="74"/>
      <c r="G9" s="75"/>
    </row>
    <row r="10" spans="1:13" ht="26" thickBot="1" x14ac:dyDescent="0.25">
      <c r="A10" s="78"/>
      <c r="B10" s="393" t="s">
        <v>682</v>
      </c>
      <c r="C10" s="394"/>
      <c r="D10" s="394"/>
      <c r="E10" s="394"/>
      <c r="F10" s="395"/>
      <c r="G10" s="77"/>
      <c r="H10" s="396" t="s">
        <v>1147</v>
      </c>
      <c r="I10" s="397"/>
      <c r="J10" s="397"/>
      <c r="K10" s="397"/>
      <c r="L10" s="397"/>
      <c r="M10" s="398"/>
    </row>
    <row r="11" spans="1:13" ht="18" thickBot="1" x14ac:dyDescent="0.25">
      <c r="A11" s="75"/>
      <c r="B11" s="314" t="s">
        <v>5</v>
      </c>
      <c r="C11" s="315" t="s">
        <v>683</v>
      </c>
      <c r="D11" s="316" t="s">
        <v>1606</v>
      </c>
      <c r="E11" s="316" t="s">
        <v>7</v>
      </c>
      <c r="F11" s="317" t="s">
        <v>684</v>
      </c>
      <c r="G11" s="318"/>
      <c r="H11" s="319" t="s">
        <v>1148</v>
      </c>
      <c r="I11" s="320" t="s">
        <v>1149</v>
      </c>
      <c r="J11" s="320" t="s">
        <v>1150</v>
      </c>
      <c r="K11" s="320" t="s">
        <v>1605</v>
      </c>
      <c r="L11" s="320" t="s">
        <v>1151</v>
      </c>
      <c r="M11" s="321" t="s">
        <v>1152</v>
      </c>
    </row>
    <row r="12" spans="1:13" ht="28" customHeight="1" x14ac:dyDescent="0.2">
      <c r="A12" s="75"/>
      <c r="B12" s="322" t="s">
        <v>8</v>
      </c>
      <c r="C12" s="323">
        <v>44774</v>
      </c>
      <c r="D12" s="324" t="s">
        <v>685</v>
      </c>
      <c r="E12" s="324" t="s">
        <v>281</v>
      </c>
      <c r="F12" s="325" t="s">
        <v>686</v>
      </c>
      <c r="G12" s="226"/>
      <c r="H12" s="326" t="s">
        <v>1138</v>
      </c>
      <c r="I12" s="327" t="s">
        <v>1138</v>
      </c>
      <c r="J12" s="327" t="s">
        <v>1138</v>
      </c>
      <c r="K12" s="328" t="s">
        <v>1139</v>
      </c>
      <c r="L12" s="329" t="s">
        <v>1140</v>
      </c>
      <c r="M12" s="330" t="s">
        <v>1141</v>
      </c>
    </row>
    <row r="13" spans="1:13" ht="28" customHeight="1" x14ac:dyDescent="0.2">
      <c r="A13" s="75"/>
      <c r="B13" s="331" t="s">
        <v>11</v>
      </c>
      <c r="C13" s="332">
        <v>0</v>
      </c>
      <c r="D13" s="333" t="s">
        <v>687</v>
      </c>
      <c r="E13" s="333" t="s">
        <v>235</v>
      </c>
      <c r="F13" s="334" t="s">
        <v>688</v>
      </c>
      <c r="G13" s="226"/>
      <c r="H13" s="326" t="s">
        <v>1138</v>
      </c>
      <c r="I13" s="327" t="s">
        <v>1138</v>
      </c>
      <c r="J13" s="327" t="s">
        <v>1138</v>
      </c>
      <c r="K13" s="328" t="s">
        <v>1139</v>
      </c>
      <c r="L13" s="335" t="s">
        <v>1140</v>
      </c>
      <c r="M13" s="330" t="s">
        <v>1141</v>
      </c>
    </row>
    <row r="14" spans="1:13" ht="28" customHeight="1" x14ac:dyDescent="0.2">
      <c r="A14" s="75"/>
      <c r="B14" s="331" t="s">
        <v>13</v>
      </c>
      <c r="C14" s="332">
        <v>39814</v>
      </c>
      <c r="D14" s="333" t="s">
        <v>689</v>
      </c>
      <c r="E14" s="333" t="s">
        <v>622</v>
      </c>
      <c r="F14" s="334" t="s">
        <v>690</v>
      </c>
      <c r="G14" s="226"/>
      <c r="H14" s="326" t="s">
        <v>1138</v>
      </c>
      <c r="I14" s="327" t="s">
        <v>1138</v>
      </c>
      <c r="J14" s="327" t="s">
        <v>1138</v>
      </c>
      <c r="K14" s="328" t="s">
        <v>1138</v>
      </c>
      <c r="L14" s="335" t="s">
        <v>1142</v>
      </c>
      <c r="M14" s="330" t="s">
        <v>1142</v>
      </c>
    </row>
    <row r="15" spans="1:13" ht="28" customHeight="1" x14ac:dyDescent="0.2">
      <c r="A15" s="75"/>
      <c r="B15" s="331" t="s">
        <v>15</v>
      </c>
      <c r="C15" s="332" t="s">
        <v>691</v>
      </c>
      <c r="D15" s="333" t="s">
        <v>692</v>
      </c>
      <c r="E15" s="333" t="s">
        <v>355</v>
      </c>
      <c r="F15" s="334" t="s">
        <v>693</v>
      </c>
      <c r="G15" s="226"/>
      <c r="H15" s="326" t="s">
        <v>1138</v>
      </c>
      <c r="I15" s="327" t="s">
        <v>1138</v>
      </c>
      <c r="J15" s="327" t="s">
        <v>1138</v>
      </c>
      <c r="K15" s="328" t="s">
        <v>1138</v>
      </c>
      <c r="L15" s="335" t="s">
        <v>1142</v>
      </c>
      <c r="M15" s="330" t="s">
        <v>1142</v>
      </c>
    </row>
    <row r="16" spans="1:13" ht="28" customHeight="1" x14ac:dyDescent="0.2">
      <c r="A16" s="75"/>
      <c r="B16" s="331" t="s">
        <v>17</v>
      </c>
      <c r="C16" s="332" t="s">
        <v>694</v>
      </c>
      <c r="D16" s="333" t="s">
        <v>695</v>
      </c>
      <c r="E16" s="333" t="s">
        <v>386</v>
      </c>
      <c r="F16" s="334" t="s">
        <v>696</v>
      </c>
      <c r="G16" s="226"/>
      <c r="H16" s="326" t="s">
        <v>1138</v>
      </c>
      <c r="I16" s="327" t="s">
        <v>1138</v>
      </c>
      <c r="J16" s="327" t="s">
        <v>1139</v>
      </c>
      <c r="K16" s="328" t="s">
        <v>1139</v>
      </c>
      <c r="L16" s="335" t="s">
        <v>1140</v>
      </c>
      <c r="M16" s="330" t="s">
        <v>1143</v>
      </c>
    </row>
    <row r="17" spans="1:13" ht="28" customHeight="1" x14ac:dyDescent="0.2">
      <c r="A17" s="75"/>
      <c r="B17" s="331" t="s">
        <v>19</v>
      </c>
      <c r="C17" s="332" t="s">
        <v>697</v>
      </c>
      <c r="D17" s="333" t="s">
        <v>698</v>
      </c>
      <c r="E17" s="333" t="s">
        <v>227</v>
      </c>
      <c r="F17" s="334" t="s">
        <v>699</v>
      </c>
      <c r="G17" s="226"/>
      <c r="H17" s="326" t="s">
        <v>1138</v>
      </c>
      <c r="I17" s="327" t="s">
        <v>1138</v>
      </c>
      <c r="J17" s="327" t="s">
        <v>1138</v>
      </c>
      <c r="K17" s="328" t="s">
        <v>1139</v>
      </c>
      <c r="L17" s="335" t="s">
        <v>1140</v>
      </c>
      <c r="M17" s="330" t="s">
        <v>1141</v>
      </c>
    </row>
    <row r="18" spans="1:13" ht="28" customHeight="1" x14ac:dyDescent="0.2">
      <c r="A18" s="75"/>
      <c r="B18" s="331" t="s">
        <v>21</v>
      </c>
      <c r="C18" s="332" t="s">
        <v>700</v>
      </c>
      <c r="D18" s="333" t="s">
        <v>701</v>
      </c>
      <c r="E18" s="333" t="s">
        <v>86</v>
      </c>
      <c r="F18" s="334" t="s">
        <v>702</v>
      </c>
      <c r="G18" s="226"/>
      <c r="H18" s="326" t="s">
        <v>1138</v>
      </c>
      <c r="I18" s="327" t="s">
        <v>1138</v>
      </c>
      <c r="J18" s="327" t="s">
        <v>1138</v>
      </c>
      <c r="K18" s="328" t="s">
        <v>1139</v>
      </c>
      <c r="L18" s="335" t="s">
        <v>1140</v>
      </c>
      <c r="M18" s="330" t="s">
        <v>1141</v>
      </c>
    </row>
    <row r="19" spans="1:13" ht="28" customHeight="1" x14ac:dyDescent="0.2">
      <c r="A19" s="75"/>
      <c r="B19" s="331" t="s">
        <v>23</v>
      </c>
      <c r="C19" s="332">
        <v>43252</v>
      </c>
      <c r="D19" s="333" t="s">
        <v>703</v>
      </c>
      <c r="E19" s="333" t="s">
        <v>74</v>
      </c>
      <c r="F19" s="334" t="s">
        <v>704</v>
      </c>
      <c r="G19" s="226"/>
      <c r="H19" s="326" t="s">
        <v>1138</v>
      </c>
      <c r="I19" s="327" t="s">
        <v>1138</v>
      </c>
      <c r="J19" s="327" t="s">
        <v>1138</v>
      </c>
      <c r="K19" s="328" t="s">
        <v>1139</v>
      </c>
      <c r="L19" s="335" t="s">
        <v>1140</v>
      </c>
      <c r="M19" s="330" t="s">
        <v>1141</v>
      </c>
    </row>
    <row r="20" spans="1:13" ht="28" customHeight="1" x14ac:dyDescent="0.2">
      <c r="A20" s="75"/>
      <c r="B20" s="331" t="s">
        <v>25</v>
      </c>
      <c r="C20" s="332" t="s">
        <v>705</v>
      </c>
      <c r="D20" s="333" t="s">
        <v>706</v>
      </c>
      <c r="E20" s="333" t="s">
        <v>169</v>
      </c>
      <c r="F20" s="334" t="s">
        <v>707</v>
      </c>
      <c r="G20" s="226"/>
      <c r="H20" s="326" t="s">
        <v>1138</v>
      </c>
      <c r="I20" s="327" t="s">
        <v>1138</v>
      </c>
      <c r="J20" s="327" t="s">
        <v>1138</v>
      </c>
      <c r="K20" s="328" t="s">
        <v>1138</v>
      </c>
      <c r="L20" s="335" t="s">
        <v>1142</v>
      </c>
      <c r="M20" s="330" t="s">
        <v>1142</v>
      </c>
    </row>
    <row r="21" spans="1:13" ht="28" customHeight="1" x14ac:dyDescent="0.2">
      <c r="A21" s="75"/>
      <c r="B21" s="331" t="s">
        <v>27</v>
      </c>
      <c r="C21" s="332" t="s">
        <v>708</v>
      </c>
      <c r="D21" s="333" t="s">
        <v>709</v>
      </c>
      <c r="E21" s="333" t="s">
        <v>296</v>
      </c>
      <c r="F21" s="334" t="s">
        <v>710</v>
      </c>
      <c r="G21" s="226"/>
      <c r="H21" s="326" t="s">
        <v>1138</v>
      </c>
      <c r="I21" s="327" t="s">
        <v>1138</v>
      </c>
      <c r="J21" s="327" t="s">
        <v>1138</v>
      </c>
      <c r="K21" s="328" t="s">
        <v>1139</v>
      </c>
      <c r="L21" s="335" t="s">
        <v>1140</v>
      </c>
      <c r="M21" s="330" t="s">
        <v>1141</v>
      </c>
    </row>
    <row r="22" spans="1:13" ht="28" customHeight="1" x14ac:dyDescent="0.2">
      <c r="A22" s="75"/>
      <c r="B22" s="331" t="s">
        <v>29</v>
      </c>
      <c r="C22" s="332" t="s">
        <v>711</v>
      </c>
      <c r="D22" s="333" t="s">
        <v>712</v>
      </c>
      <c r="E22" s="333" t="s">
        <v>142</v>
      </c>
      <c r="F22" s="334" t="s">
        <v>713</v>
      </c>
      <c r="G22" s="226"/>
      <c r="H22" s="326" t="s">
        <v>1138</v>
      </c>
      <c r="I22" s="327" t="s">
        <v>1138</v>
      </c>
      <c r="J22" s="327" t="s">
        <v>1138</v>
      </c>
      <c r="K22" s="328" t="s">
        <v>1139</v>
      </c>
      <c r="L22" s="335" t="s">
        <v>1140</v>
      </c>
      <c r="M22" s="330" t="s">
        <v>1141</v>
      </c>
    </row>
    <row r="23" spans="1:13" ht="28" customHeight="1" x14ac:dyDescent="0.2">
      <c r="A23" s="75"/>
      <c r="B23" s="331" t="s">
        <v>31</v>
      </c>
      <c r="C23" s="332" t="s">
        <v>714</v>
      </c>
      <c r="D23" s="333" t="s">
        <v>715</v>
      </c>
      <c r="E23" s="333" t="s">
        <v>503</v>
      </c>
      <c r="F23" s="334" t="s">
        <v>716</v>
      </c>
      <c r="G23" s="226"/>
      <c r="H23" s="326" t="s">
        <v>1138</v>
      </c>
      <c r="I23" s="327" t="s">
        <v>1138</v>
      </c>
      <c r="J23" s="327" t="s">
        <v>1139</v>
      </c>
      <c r="K23" s="328" t="s">
        <v>1139</v>
      </c>
      <c r="L23" s="335" t="s">
        <v>1140</v>
      </c>
      <c r="M23" s="330" t="s">
        <v>1143</v>
      </c>
    </row>
    <row r="24" spans="1:13" ht="28" customHeight="1" x14ac:dyDescent="0.2">
      <c r="A24" s="75"/>
      <c r="B24" s="331" t="s">
        <v>33</v>
      </c>
      <c r="C24" s="332" t="s">
        <v>717</v>
      </c>
      <c r="D24" s="333" t="s">
        <v>718</v>
      </c>
      <c r="E24" s="333" t="s">
        <v>497</v>
      </c>
      <c r="F24" s="334" t="s">
        <v>719</v>
      </c>
      <c r="G24" s="226"/>
      <c r="H24" s="326" t="s">
        <v>1138</v>
      </c>
      <c r="I24" s="327" t="s">
        <v>1138</v>
      </c>
      <c r="J24" s="327" t="s">
        <v>1139</v>
      </c>
      <c r="K24" s="328" t="s">
        <v>1139</v>
      </c>
      <c r="L24" s="335" t="s">
        <v>1140</v>
      </c>
      <c r="M24" s="330" t="s">
        <v>1143</v>
      </c>
    </row>
    <row r="25" spans="1:13" ht="28" customHeight="1" x14ac:dyDescent="0.2">
      <c r="A25" s="75"/>
      <c r="B25" s="331" t="s">
        <v>35</v>
      </c>
      <c r="C25" s="332">
        <v>34060</v>
      </c>
      <c r="D25" s="333" t="s">
        <v>706</v>
      </c>
      <c r="E25" s="333" t="s">
        <v>243</v>
      </c>
      <c r="F25" s="334" t="s">
        <v>720</v>
      </c>
      <c r="G25" s="226"/>
      <c r="H25" s="326" t="s">
        <v>1138</v>
      </c>
      <c r="I25" s="327" t="s">
        <v>1139</v>
      </c>
      <c r="J25" s="327" t="s">
        <v>1138</v>
      </c>
      <c r="K25" s="328" t="s">
        <v>1138</v>
      </c>
      <c r="L25" s="335" t="s">
        <v>1140</v>
      </c>
      <c r="M25" s="330" t="s">
        <v>1145</v>
      </c>
    </row>
    <row r="26" spans="1:13" ht="28" customHeight="1" x14ac:dyDescent="0.2">
      <c r="A26" s="75"/>
      <c r="B26" s="331" t="s">
        <v>37</v>
      </c>
      <c r="C26" s="332" t="s">
        <v>717</v>
      </c>
      <c r="D26" s="333" t="s">
        <v>721</v>
      </c>
      <c r="E26" s="333" t="s">
        <v>509</v>
      </c>
      <c r="F26" s="334" t="s">
        <v>722</v>
      </c>
      <c r="G26" s="226"/>
      <c r="H26" s="326" t="s">
        <v>1138</v>
      </c>
      <c r="I26" s="327" t="s">
        <v>1138</v>
      </c>
      <c r="J26" s="327" t="s">
        <v>1139</v>
      </c>
      <c r="K26" s="328" t="s">
        <v>1139</v>
      </c>
      <c r="L26" s="335" t="s">
        <v>1140</v>
      </c>
      <c r="M26" s="330" t="s">
        <v>1143</v>
      </c>
    </row>
    <row r="27" spans="1:13" ht="28" customHeight="1" x14ac:dyDescent="0.2">
      <c r="A27" s="75"/>
      <c r="B27" s="331" t="s">
        <v>39</v>
      </c>
      <c r="C27" s="332">
        <v>39814</v>
      </c>
      <c r="D27" s="333" t="s">
        <v>723</v>
      </c>
      <c r="E27" s="333" t="s">
        <v>547</v>
      </c>
      <c r="F27" s="334" t="s">
        <v>724</v>
      </c>
      <c r="G27" s="226"/>
      <c r="H27" s="326" t="s">
        <v>1138</v>
      </c>
      <c r="I27" s="327" t="s">
        <v>1138</v>
      </c>
      <c r="J27" s="327" t="s">
        <v>1138</v>
      </c>
      <c r="K27" s="328" t="s">
        <v>1139</v>
      </c>
      <c r="L27" s="335" t="s">
        <v>1140</v>
      </c>
      <c r="M27" s="330" t="s">
        <v>1141</v>
      </c>
    </row>
    <row r="28" spans="1:13" ht="28" customHeight="1" x14ac:dyDescent="0.2">
      <c r="A28" s="75"/>
      <c r="B28" s="331" t="s">
        <v>41</v>
      </c>
      <c r="C28" s="332">
        <v>43709</v>
      </c>
      <c r="D28" s="333" t="s">
        <v>725</v>
      </c>
      <c r="E28" s="333" t="s">
        <v>112</v>
      </c>
      <c r="F28" s="334" t="s">
        <v>726</v>
      </c>
      <c r="G28" s="226"/>
      <c r="H28" s="326" t="s">
        <v>1138</v>
      </c>
      <c r="I28" s="327" t="s">
        <v>1138</v>
      </c>
      <c r="J28" s="327" t="s">
        <v>1138</v>
      </c>
      <c r="K28" s="328" t="s">
        <v>1139</v>
      </c>
      <c r="L28" s="335" t="s">
        <v>1140</v>
      </c>
      <c r="M28" s="330" t="s">
        <v>1141</v>
      </c>
    </row>
    <row r="29" spans="1:13" ht="28" customHeight="1" x14ac:dyDescent="0.2">
      <c r="A29" s="75"/>
      <c r="B29" s="331" t="s">
        <v>43</v>
      </c>
      <c r="C29" s="332">
        <v>42917</v>
      </c>
      <c r="D29" s="333" t="s">
        <v>727</v>
      </c>
      <c r="E29" s="333" t="s">
        <v>275</v>
      </c>
      <c r="F29" s="334" t="s">
        <v>728</v>
      </c>
      <c r="G29" s="226"/>
      <c r="H29" s="326" t="s">
        <v>1138</v>
      </c>
      <c r="I29" s="327" t="s">
        <v>1138</v>
      </c>
      <c r="J29" s="327" t="s">
        <v>1138</v>
      </c>
      <c r="K29" s="328" t="s">
        <v>1139</v>
      </c>
      <c r="L29" s="335" t="s">
        <v>1140</v>
      </c>
      <c r="M29" s="330" t="s">
        <v>1141</v>
      </c>
    </row>
    <row r="30" spans="1:13" ht="28" customHeight="1" x14ac:dyDescent="0.2">
      <c r="A30" s="75"/>
      <c r="B30" s="331" t="s">
        <v>45</v>
      </c>
      <c r="C30" s="332">
        <v>40179</v>
      </c>
      <c r="D30" s="333" t="s">
        <v>729</v>
      </c>
      <c r="E30" s="333" t="s">
        <v>90</v>
      </c>
      <c r="F30" s="334" t="s">
        <v>730</v>
      </c>
      <c r="G30" s="226"/>
      <c r="H30" s="326" t="s">
        <v>1138</v>
      </c>
      <c r="I30" s="327" t="s">
        <v>1138</v>
      </c>
      <c r="J30" s="327" t="s">
        <v>1138</v>
      </c>
      <c r="K30" s="328" t="s">
        <v>1139</v>
      </c>
      <c r="L30" s="335" t="s">
        <v>1140</v>
      </c>
      <c r="M30" s="330" t="s">
        <v>1141</v>
      </c>
    </row>
    <row r="31" spans="1:13" ht="28" customHeight="1" x14ac:dyDescent="0.2">
      <c r="A31" s="75"/>
      <c r="B31" s="331" t="s">
        <v>47</v>
      </c>
      <c r="C31" s="332">
        <v>42005</v>
      </c>
      <c r="D31" s="333" t="s">
        <v>731</v>
      </c>
      <c r="E31" s="333" t="s">
        <v>88</v>
      </c>
      <c r="F31" s="334" t="s">
        <v>732</v>
      </c>
      <c r="G31" s="226"/>
      <c r="H31" s="326" t="s">
        <v>1138</v>
      </c>
      <c r="I31" s="327" t="s">
        <v>1138</v>
      </c>
      <c r="J31" s="327" t="s">
        <v>1138</v>
      </c>
      <c r="K31" s="328" t="s">
        <v>1139</v>
      </c>
      <c r="L31" s="335" t="s">
        <v>1140</v>
      </c>
      <c r="M31" s="330" t="s">
        <v>1141</v>
      </c>
    </row>
    <row r="32" spans="1:13" ht="28" customHeight="1" x14ac:dyDescent="0.2">
      <c r="A32" s="75"/>
      <c r="B32" s="331" t="s">
        <v>49</v>
      </c>
      <c r="C32" s="332" t="s">
        <v>733</v>
      </c>
      <c r="D32" s="333" t="s">
        <v>734</v>
      </c>
      <c r="E32" s="333" t="s">
        <v>651</v>
      </c>
      <c r="F32" s="334" t="s">
        <v>735</v>
      </c>
      <c r="G32" s="226"/>
      <c r="H32" s="326" t="s">
        <v>1138</v>
      </c>
      <c r="I32" s="327" t="s">
        <v>1138</v>
      </c>
      <c r="J32" s="327" t="s">
        <v>1138</v>
      </c>
      <c r="K32" s="328" t="s">
        <v>1138</v>
      </c>
      <c r="L32" s="335" t="s">
        <v>1142</v>
      </c>
      <c r="M32" s="330" t="s">
        <v>1142</v>
      </c>
    </row>
    <row r="33" spans="1:13" ht="28" customHeight="1" x14ac:dyDescent="0.2">
      <c r="A33" s="75"/>
      <c r="B33" s="331" t="s">
        <v>51</v>
      </c>
      <c r="C33" s="332" t="s">
        <v>736</v>
      </c>
      <c r="D33" s="333" t="s">
        <v>737</v>
      </c>
      <c r="E33" s="333" t="s">
        <v>655</v>
      </c>
      <c r="F33" s="334" t="s">
        <v>738</v>
      </c>
      <c r="G33" s="226"/>
      <c r="H33" s="326" t="s">
        <v>1138</v>
      </c>
      <c r="I33" s="327" t="s">
        <v>1138</v>
      </c>
      <c r="J33" s="327" t="s">
        <v>1138</v>
      </c>
      <c r="K33" s="328" t="s">
        <v>1138</v>
      </c>
      <c r="L33" s="335" t="s">
        <v>1142</v>
      </c>
      <c r="M33" s="330" t="s">
        <v>1142</v>
      </c>
    </row>
    <row r="34" spans="1:13" ht="28" customHeight="1" x14ac:dyDescent="0.2">
      <c r="A34" s="75"/>
      <c r="B34" s="331" t="s">
        <v>53</v>
      </c>
      <c r="C34" s="332">
        <v>44593</v>
      </c>
      <c r="D34" s="333" t="s">
        <v>739</v>
      </c>
      <c r="E34" s="333" t="s">
        <v>477</v>
      </c>
      <c r="F34" s="334" t="s">
        <v>740</v>
      </c>
      <c r="G34" s="226"/>
      <c r="H34" s="326" t="s">
        <v>1138</v>
      </c>
      <c r="I34" s="327" t="s">
        <v>1138</v>
      </c>
      <c r="J34" s="327" t="s">
        <v>1138</v>
      </c>
      <c r="K34" s="328" t="s">
        <v>1139</v>
      </c>
      <c r="L34" s="335" t="s">
        <v>1140</v>
      </c>
      <c r="M34" s="330" t="s">
        <v>1141</v>
      </c>
    </row>
    <row r="35" spans="1:13" ht="28" customHeight="1" x14ac:dyDescent="0.2">
      <c r="A35" s="75"/>
      <c r="B35" s="331" t="s">
        <v>55</v>
      </c>
      <c r="C35" s="332">
        <v>42217</v>
      </c>
      <c r="D35" s="333" t="s">
        <v>741</v>
      </c>
      <c r="E35" s="333" t="s">
        <v>70</v>
      </c>
      <c r="F35" s="334" t="s">
        <v>742</v>
      </c>
      <c r="G35" s="226"/>
      <c r="H35" s="326" t="s">
        <v>1138</v>
      </c>
      <c r="I35" s="327" t="s">
        <v>1138</v>
      </c>
      <c r="J35" s="327" t="s">
        <v>1138</v>
      </c>
      <c r="K35" s="328" t="s">
        <v>1139</v>
      </c>
      <c r="L35" s="335" t="s">
        <v>1140</v>
      </c>
      <c r="M35" s="330" t="s">
        <v>1141</v>
      </c>
    </row>
    <row r="36" spans="1:13" ht="28" customHeight="1" x14ac:dyDescent="0.2">
      <c r="A36" s="75"/>
      <c r="B36" s="331" t="s">
        <v>57</v>
      </c>
      <c r="C36" s="332">
        <v>44713</v>
      </c>
      <c r="D36" s="333" t="s">
        <v>743</v>
      </c>
      <c r="E36" s="333" t="s">
        <v>48</v>
      </c>
      <c r="F36" s="334" t="s">
        <v>744</v>
      </c>
      <c r="G36" s="226"/>
      <c r="H36" s="326" t="s">
        <v>1138</v>
      </c>
      <c r="I36" s="327" t="s">
        <v>1138</v>
      </c>
      <c r="J36" s="327" t="s">
        <v>1138</v>
      </c>
      <c r="K36" s="328" t="s">
        <v>1139</v>
      </c>
      <c r="L36" s="335" t="s">
        <v>1140</v>
      </c>
      <c r="M36" s="330" t="s">
        <v>1141</v>
      </c>
    </row>
    <row r="37" spans="1:13" ht="28" customHeight="1" x14ac:dyDescent="0.2">
      <c r="A37" s="75"/>
      <c r="B37" s="331" t="s">
        <v>59</v>
      </c>
      <c r="C37" s="332">
        <v>37196</v>
      </c>
      <c r="D37" s="333" t="s">
        <v>745</v>
      </c>
      <c r="E37" s="333" t="s">
        <v>251</v>
      </c>
      <c r="F37" s="334" t="s">
        <v>746</v>
      </c>
      <c r="G37" s="226"/>
      <c r="H37" s="326" t="s">
        <v>1138</v>
      </c>
      <c r="I37" s="327" t="s">
        <v>1138</v>
      </c>
      <c r="J37" s="327" t="s">
        <v>1138</v>
      </c>
      <c r="K37" s="328" t="s">
        <v>1139</v>
      </c>
      <c r="L37" s="335" t="s">
        <v>1140</v>
      </c>
      <c r="M37" s="330" t="s">
        <v>1141</v>
      </c>
    </row>
    <row r="38" spans="1:13" ht="28" customHeight="1" x14ac:dyDescent="0.2">
      <c r="A38" s="75"/>
      <c r="B38" s="331" t="s">
        <v>61</v>
      </c>
      <c r="C38" s="332" t="s">
        <v>733</v>
      </c>
      <c r="D38" s="333" t="s">
        <v>747</v>
      </c>
      <c r="E38" s="333" t="s">
        <v>76</v>
      </c>
      <c r="F38" s="334" t="s">
        <v>748</v>
      </c>
      <c r="G38" s="226"/>
      <c r="H38" s="326" t="s">
        <v>1138</v>
      </c>
      <c r="I38" s="327" t="s">
        <v>1138</v>
      </c>
      <c r="J38" s="327" t="s">
        <v>1138</v>
      </c>
      <c r="K38" s="328" t="s">
        <v>1139</v>
      </c>
      <c r="L38" s="335" t="s">
        <v>1140</v>
      </c>
      <c r="M38" s="330" t="s">
        <v>1141</v>
      </c>
    </row>
    <row r="39" spans="1:13" ht="28" customHeight="1" x14ac:dyDescent="0.2">
      <c r="A39" s="75"/>
      <c r="B39" s="331" t="s">
        <v>63</v>
      </c>
      <c r="C39" s="332">
        <v>43344</v>
      </c>
      <c r="D39" s="333" t="s">
        <v>749</v>
      </c>
      <c r="E39" s="333" t="s">
        <v>391</v>
      </c>
      <c r="F39" s="334" t="s">
        <v>750</v>
      </c>
      <c r="G39" s="226"/>
      <c r="H39" s="326" t="s">
        <v>1138</v>
      </c>
      <c r="I39" s="327" t="s">
        <v>1138</v>
      </c>
      <c r="J39" s="327" t="s">
        <v>1138</v>
      </c>
      <c r="K39" s="328" t="s">
        <v>1139</v>
      </c>
      <c r="L39" s="335" t="s">
        <v>1140</v>
      </c>
      <c r="M39" s="330" t="s">
        <v>1141</v>
      </c>
    </row>
    <row r="40" spans="1:13" ht="28" customHeight="1" x14ac:dyDescent="0.2">
      <c r="A40" s="75"/>
      <c r="B40" s="331" t="s">
        <v>65</v>
      </c>
      <c r="C40" s="332">
        <v>41365</v>
      </c>
      <c r="D40" s="333" t="s">
        <v>751</v>
      </c>
      <c r="E40" s="333" t="s">
        <v>595</v>
      </c>
      <c r="F40" s="334" t="s">
        <v>752</v>
      </c>
      <c r="G40" s="226"/>
      <c r="H40" s="326" t="s">
        <v>1138</v>
      </c>
      <c r="I40" s="327" t="s">
        <v>1138</v>
      </c>
      <c r="J40" s="327" t="s">
        <v>1138</v>
      </c>
      <c r="K40" s="328" t="s">
        <v>1138</v>
      </c>
      <c r="L40" s="335" t="s">
        <v>1142</v>
      </c>
      <c r="M40" s="330" t="s">
        <v>1142</v>
      </c>
    </row>
    <row r="41" spans="1:13" ht="28" customHeight="1" x14ac:dyDescent="0.2">
      <c r="A41" s="75"/>
      <c r="B41" s="331" t="s">
        <v>67</v>
      </c>
      <c r="C41" s="332">
        <v>39448</v>
      </c>
      <c r="D41" s="333" t="s">
        <v>753</v>
      </c>
      <c r="E41" s="333" t="s">
        <v>165</v>
      </c>
      <c r="F41" s="334" t="s">
        <v>754</v>
      </c>
      <c r="G41" s="226"/>
      <c r="H41" s="326" t="s">
        <v>1138</v>
      </c>
      <c r="I41" s="327" t="s">
        <v>1138</v>
      </c>
      <c r="J41" s="327" t="s">
        <v>1138</v>
      </c>
      <c r="K41" s="328" t="s">
        <v>1139</v>
      </c>
      <c r="L41" s="335" t="s">
        <v>1140</v>
      </c>
      <c r="M41" s="330" t="s">
        <v>1143</v>
      </c>
    </row>
    <row r="42" spans="1:13" ht="28" customHeight="1" x14ac:dyDescent="0.2">
      <c r="A42" s="75"/>
      <c r="B42" s="331" t="s">
        <v>69</v>
      </c>
      <c r="C42" s="332">
        <v>41275</v>
      </c>
      <c r="D42" s="333" t="s">
        <v>755</v>
      </c>
      <c r="E42" s="333" t="s">
        <v>511</v>
      </c>
      <c r="F42" s="334" t="s">
        <v>756</v>
      </c>
      <c r="G42" s="226"/>
      <c r="H42" s="326" t="s">
        <v>1138</v>
      </c>
      <c r="I42" s="327" t="s">
        <v>1138</v>
      </c>
      <c r="J42" s="327" t="s">
        <v>1139</v>
      </c>
      <c r="K42" s="328" t="s">
        <v>1139</v>
      </c>
      <c r="L42" s="335" t="s">
        <v>1140</v>
      </c>
      <c r="M42" s="330" t="s">
        <v>1143</v>
      </c>
    </row>
    <row r="43" spans="1:13" ht="28" customHeight="1" x14ac:dyDescent="0.2">
      <c r="A43" s="75"/>
      <c r="B43" s="331" t="s">
        <v>71</v>
      </c>
      <c r="C43" s="332">
        <v>43466</v>
      </c>
      <c r="D43" s="333" t="s">
        <v>757</v>
      </c>
      <c r="E43" s="333" t="s">
        <v>758</v>
      </c>
      <c r="F43" s="334" t="s">
        <v>759</v>
      </c>
      <c r="G43" s="226"/>
      <c r="H43" s="326" t="s">
        <v>1138</v>
      </c>
      <c r="I43" s="327" t="s">
        <v>1138</v>
      </c>
      <c r="J43" s="327" t="s">
        <v>1139</v>
      </c>
      <c r="K43" s="328" t="s">
        <v>1139</v>
      </c>
      <c r="L43" s="335" t="s">
        <v>1140</v>
      </c>
      <c r="M43" s="330" t="s">
        <v>1141</v>
      </c>
    </row>
    <row r="44" spans="1:13" ht="28" customHeight="1" x14ac:dyDescent="0.2">
      <c r="A44" s="75"/>
      <c r="B44" s="331" t="s">
        <v>73</v>
      </c>
      <c r="C44" s="332">
        <v>40391</v>
      </c>
      <c r="D44" s="333" t="s">
        <v>760</v>
      </c>
      <c r="E44" s="333" t="s">
        <v>266</v>
      </c>
      <c r="F44" s="334" t="s">
        <v>761</v>
      </c>
      <c r="G44" s="226"/>
      <c r="H44" s="326" t="s">
        <v>1138</v>
      </c>
      <c r="I44" s="327" t="s">
        <v>1138</v>
      </c>
      <c r="J44" s="327" t="s">
        <v>1138</v>
      </c>
      <c r="K44" s="328" t="s">
        <v>1139</v>
      </c>
      <c r="L44" s="335" t="s">
        <v>1140</v>
      </c>
      <c r="M44" s="330" t="s">
        <v>1141</v>
      </c>
    </row>
    <row r="45" spans="1:13" ht="28" customHeight="1" x14ac:dyDescent="0.2">
      <c r="A45" s="75"/>
      <c r="B45" s="331" t="s">
        <v>75</v>
      </c>
      <c r="C45" s="332">
        <v>33970</v>
      </c>
      <c r="D45" s="333" t="s">
        <v>762</v>
      </c>
      <c r="E45" s="333" t="s">
        <v>464</v>
      </c>
      <c r="F45" s="334" t="s">
        <v>763</v>
      </c>
      <c r="G45" s="226"/>
      <c r="H45" s="326" t="s">
        <v>1138</v>
      </c>
      <c r="I45" s="327" t="s">
        <v>1139</v>
      </c>
      <c r="J45" s="327" t="s">
        <v>1138</v>
      </c>
      <c r="K45" s="328" t="s">
        <v>1139</v>
      </c>
      <c r="L45" s="335" t="s">
        <v>1140</v>
      </c>
      <c r="M45" s="330" t="s">
        <v>1143</v>
      </c>
    </row>
    <row r="46" spans="1:13" ht="28" customHeight="1" x14ac:dyDescent="0.2">
      <c r="A46" s="75"/>
      <c r="B46" s="331" t="s">
        <v>77</v>
      </c>
      <c r="C46" s="332">
        <v>36982</v>
      </c>
      <c r="D46" s="333" t="s">
        <v>764</v>
      </c>
      <c r="E46" s="333" t="s">
        <v>383</v>
      </c>
      <c r="F46" s="334" t="s">
        <v>765</v>
      </c>
      <c r="G46" s="226"/>
      <c r="H46" s="326" t="s">
        <v>1138</v>
      </c>
      <c r="I46" s="327" t="s">
        <v>1138</v>
      </c>
      <c r="J46" s="327" t="s">
        <v>1138</v>
      </c>
      <c r="K46" s="328" t="s">
        <v>1139</v>
      </c>
      <c r="L46" s="335" t="s">
        <v>1140</v>
      </c>
      <c r="M46" s="330" t="s">
        <v>1141</v>
      </c>
    </row>
    <row r="47" spans="1:13" ht="28" customHeight="1" x14ac:dyDescent="0.2">
      <c r="A47" s="75"/>
      <c r="B47" s="331" t="s">
        <v>79</v>
      </c>
      <c r="C47" s="332">
        <v>42552</v>
      </c>
      <c r="D47" s="333" t="s">
        <v>766</v>
      </c>
      <c r="E47" s="333" t="s">
        <v>629</v>
      </c>
      <c r="F47" s="334" t="s">
        <v>767</v>
      </c>
      <c r="G47" s="226"/>
      <c r="H47" s="326" t="s">
        <v>1138</v>
      </c>
      <c r="I47" s="327" t="s">
        <v>1138</v>
      </c>
      <c r="J47" s="327" t="s">
        <v>1139</v>
      </c>
      <c r="K47" s="328" t="s">
        <v>1138</v>
      </c>
      <c r="L47" s="335" t="s">
        <v>1140</v>
      </c>
      <c r="M47" s="330" t="s">
        <v>1141</v>
      </c>
    </row>
    <row r="48" spans="1:13" ht="28" customHeight="1" x14ac:dyDescent="0.2">
      <c r="A48" s="75"/>
      <c r="B48" s="331" t="s">
        <v>81</v>
      </c>
      <c r="C48" s="332">
        <v>42736</v>
      </c>
      <c r="D48" s="333" t="s">
        <v>768</v>
      </c>
      <c r="E48" s="333" t="s">
        <v>414</v>
      </c>
      <c r="F48" s="334" t="s">
        <v>769</v>
      </c>
      <c r="G48" s="226"/>
      <c r="H48" s="326" t="s">
        <v>1138</v>
      </c>
      <c r="I48" s="327" t="s">
        <v>1138</v>
      </c>
      <c r="J48" s="327" t="s">
        <v>1139</v>
      </c>
      <c r="K48" s="328" t="s">
        <v>1139</v>
      </c>
      <c r="L48" s="335" t="s">
        <v>1140</v>
      </c>
      <c r="M48" s="330" t="s">
        <v>1143</v>
      </c>
    </row>
    <row r="49" spans="1:13" ht="28" customHeight="1" x14ac:dyDescent="0.2">
      <c r="A49" s="75"/>
      <c r="B49" s="331" t="s">
        <v>83</v>
      </c>
      <c r="C49" s="332">
        <v>43344</v>
      </c>
      <c r="D49" s="333" t="s">
        <v>770</v>
      </c>
      <c r="E49" s="333" t="s">
        <v>410</v>
      </c>
      <c r="F49" s="334" t="s">
        <v>771</v>
      </c>
      <c r="G49" s="226"/>
      <c r="H49" s="326" t="s">
        <v>1139</v>
      </c>
      <c r="I49" s="327" t="s">
        <v>1138</v>
      </c>
      <c r="J49" s="327" t="s">
        <v>1138</v>
      </c>
      <c r="K49" s="328" t="s">
        <v>1139</v>
      </c>
      <c r="L49" s="335" t="s">
        <v>1140</v>
      </c>
      <c r="M49" s="330" t="s">
        <v>1143</v>
      </c>
    </row>
    <row r="50" spans="1:13" ht="28" customHeight="1" x14ac:dyDescent="0.2">
      <c r="A50" s="75"/>
      <c r="B50" s="331" t="s">
        <v>85</v>
      </c>
      <c r="C50" s="332" t="s">
        <v>772</v>
      </c>
      <c r="D50" s="333" t="s">
        <v>773</v>
      </c>
      <c r="E50" s="333" t="s">
        <v>16</v>
      </c>
      <c r="F50" s="334" t="s">
        <v>774</v>
      </c>
      <c r="G50" s="226"/>
      <c r="H50" s="326" t="s">
        <v>1138</v>
      </c>
      <c r="I50" s="327" t="s">
        <v>1138</v>
      </c>
      <c r="J50" s="327" t="s">
        <v>1138</v>
      </c>
      <c r="K50" s="328" t="s">
        <v>1139</v>
      </c>
      <c r="L50" s="335" t="s">
        <v>1140</v>
      </c>
      <c r="M50" s="330" t="s">
        <v>1141</v>
      </c>
    </row>
    <row r="51" spans="1:13" ht="28" customHeight="1" x14ac:dyDescent="0.2">
      <c r="A51" s="75"/>
      <c r="B51" s="331" t="s">
        <v>87</v>
      </c>
      <c r="C51" s="332">
        <v>37500</v>
      </c>
      <c r="D51" s="333" t="s">
        <v>775</v>
      </c>
      <c r="E51" s="333" t="s">
        <v>134</v>
      </c>
      <c r="F51" s="334" t="s">
        <v>776</v>
      </c>
      <c r="G51" s="226"/>
      <c r="H51" s="326" t="s">
        <v>1138</v>
      </c>
      <c r="I51" s="327" t="s">
        <v>1138</v>
      </c>
      <c r="J51" s="327" t="s">
        <v>1138</v>
      </c>
      <c r="K51" s="328" t="s">
        <v>1139</v>
      </c>
      <c r="L51" s="335" t="s">
        <v>1140</v>
      </c>
      <c r="M51" s="330" t="s">
        <v>1141</v>
      </c>
    </row>
    <row r="52" spans="1:13" ht="28" customHeight="1" x14ac:dyDescent="0.2">
      <c r="A52" s="75"/>
      <c r="B52" s="331" t="s">
        <v>89</v>
      </c>
      <c r="C52" s="332" t="s">
        <v>777</v>
      </c>
      <c r="D52" s="333" t="s">
        <v>778</v>
      </c>
      <c r="E52" s="333" t="s">
        <v>779</v>
      </c>
      <c r="F52" s="334" t="s">
        <v>780</v>
      </c>
      <c r="G52" s="226"/>
      <c r="H52" s="326" t="s">
        <v>1139</v>
      </c>
      <c r="I52" s="327" t="s">
        <v>1138</v>
      </c>
      <c r="J52" s="327" t="s">
        <v>1138</v>
      </c>
      <c r="K52" s="328" t="s">
        <v>1139</v>
      </c>
      <c r="L52" s="335" t="s">
        <v>1140</v>
      </c>
      <c r="M52" s="330" t="s">
        <v>1143</v>
      </c>
    </row>
    <row r="53" spans="1:13" ht="28" customHeight="1" x14ac:dyDescent="0.2">
      <c r="A53" s="75"/>
      <c r="B53" s="331" t="s">
        <v>91</v>
      </c>
      <c r="C53" s="332">
        <v>43405</v>
      </c>
      <c r="D53" s="333" t="s">
        <v>703</v>
      </c>
      <c r="E53" s="333" t="s">
        <v>38</v>
      </c>
      <c r="F53" s="334" t="s">
        <v>781</v>
      </c>
      <c r="G53" s="226"/>
      <c r="H53" s="326" t="s">
        <v>1138</v>
      </c>
      <c r="I53" s="327" t="s">
        <v>1138</v>
      </c>
      <c r="J53" s="327" t="s">
        <v>1138</v>
      </c>
      <c r="K53" s="328" t="s">
        <v>1139</v>
      </c>
      <c r="L53" s="335" t="s">
        <v>1140</v>
      </c>
      <c r="M53" s="330" t="s">
        <v>1141</v>
      </c>
    </row>
    <row r="54" spans="1:13" ht="28" customHeight="1" x14ac:dyDescent="0.2">
      <c r="A54" s="75"/>
      <c r="B54" s="331" t="s">
        <v>93</v>
      </c>
      <c r="C54" s="332">
        <v>42675</v>
      </c>
      <c r="D54" s="333" t="s">
        <v>782</v>
      </c>
      <c r="E54" s="333" t="s">
        <v>283</v>
      </c>
      <c r="F54" s="334" t="s">
        <v>783</v>
      </c>
      <c r="G54" s="226"/>
      <c r="H54" s="326" t="s">
        <v>1138</v>
      </c>
      <c r="I54" s="327" t="s">
        <v>1138</v>
      </c>
      <c r="J54" s="327" t="s">
        <v>1138</v>
      </c>
      <c r="K54" s="328" t="s">
        <v>1139</v>
      </c>
      <c r="L54" s="335" t="s">
        <v>1140</v>
      </c>
      <c r="M54" s="330" t="s">
        <v>1141</v>
      </c>
    </row>
    <row r="55" spans="1:13" ht="28" customHeight="1" x14ac:dyDescent="0.2">
      <c r="A55" s="75"/>
      <c r="B55" s="331" t="s">
        <v>95</v>
      </c>
      <c r="C55" s="332">
        <v>44713</v>
      </c>
      <c r="D55" s="333" t="s">
        <v>784</v>
      </c>
      <c r="E55" s="333" t="s">
        <v>287</v>
      </c>
      <c r="F55" s="334" t="s">
        <v>785</v>
      </c>
      <c r="G55" s="226"/>
      <c r="H55" s="326" t="s">
        <v>1138</v>
      </c>
      <c r="I55" s="327" t="s">
        <v>1138</v>
      </c>
      <c r="J55" s="327" t="s">
        <v>1138</v>
      </c>
      <c r="K55" s="328" t="s">
        <v>1139</v>
      </c>
      <c r="L55" s="335" t="s">
        <v>1140</v>
      </c>
      <c r="M55" s="330" t="s">
        <v>1141</v>
      </c>
    </row>
    <row r="56" spans="1:13" ht="28" customHeight="1" x14ac:dyDescent="0.2">
      <c r="A56" s="75"/>
      <c r="B56" s="331" t="s">
        <v>97</v>
      </c>
      <c r="C56" s="332">
        <v>43132</v>
      </c>
      <c r="D56" s="333" t="s">
        <v>760</v>
      </c>
      <c r="E56" s="333" t="s">
        <v>290</v>
      </c>
      <c r="F56" s="334" t="s">
        <v>786</v>
      </c>
      <c r="G56" s="226"/>
      <c r="H56" s="326" t="s">
        <v>1138</v>
      </c>
      <c r="I56" s="327" t="s">
        <v>1138</v>
      </c>
      <c r="J56" s="327" t="s">
        <v>1138</v>
      </c>
      <c r="K56" s="328" t="s">
        <v>1139</v>
      </c>
      <c r="L56" s="335" t="s">
        <v>1140</v>
      </c>
      <c r="M56" s="330" t="s">
        <v>1141</v>
      </c>
    </row>
    <row r="57" spans="1:13" ht="28" customHeight="1" x14ac:dyDescent="0.2">
      <c r="A57" s="75"/>
      <c r="B57" s="331" t="s">
        <v>99</v>
      </c>
      <c r="C57" s="332">
        <v>40787</v>
      </c>
      <c r="D57" s="333" t="s">
        <v>787</v>
      </c>
      <c r="E57" s="333" t="s">
        <v>294</v>
      </c>
      <c r="F57" s="334" t="s">
        <v>788</v>
      </c>
      <c r="G57" s="226"/>
      <c r="H57" s="326" t="s">
        <v>1138</v>
      </c>
      <c r="I57" s="327" t="s">
        <v>1138</v>
      </c>
      <c r="J57" s="327" t="s">
        <v>1138</v>
      </c>
      <c r="K57" s="328" t="s">
        <v>1139</v>
      </c>
      <c r="L57" s="335" t="s">
        <v>1140</v>
      </c>
      <c r="M57" s="330" t="s">
        <v>1141</v>
      </c>
    </row>
    <row r="58" spans="1:13" ht="28" customHeight="1" x14ac:dyDescent="0.2">
      <c r="A58" s="75"/>
      <c r="B58" s="331" t="s">
        <v>101</v>
      </c>
      <c r="C58" s="332">
        <v>33025</v>
      </c>
      <c r="D58" s="333" t="s">
        <v>692</v>
      </c>
      <c r="E58" s="333" t="s">
        <v>577</v>
      </c>
      <c r="F58" s="334" t="s">
        <v>789</v>
      </c>
      <c r="G58" s="226"/>
      <c r="H58" s="326" t="s">
        <v>1138</v>
      </c>
      <c r="I58" s="327" t="s">
        <v>1139</v>
      </c>
      <c r="J58" s="327" t="s">
        <v>1138</v>
      </c>
      <c r="K58" s="328" t="s">
        <v>1138</v>
      </c>
      <c r="L58" s="335" t="s">
        <v>1140</v>
      </c>
      <c r="M58" s="330" t="s">
        <v>1145</v>
      </c>
    </row>
    <row r="59" spans="1:13" ht="28" customHeight="1" x14ac:dyDescent="0.2">
      <c r="A59" s="75"/>
      <c r="B59" s="331" t="s">
        <v>103</v>
      </c>
      <c r="C59" s="332">
        <v>42675</v>
      </c>
      <c r="D59" s="333" t="s">
        <v>790</v>
      </c>
      <c r="E59" s="333" t="s">
        <v>457</v>
      </c>
      <c r="F59" s="334" t="s">
        <v>791</v>
      </c>
      <c r="G59" s="226"/>
      <c r="H59" s="326" t="s">
        <v>1138</v>
      </c>
      <c r="I59" s="327" t="s">
        <v>1138</v>
      </c>
      <c r="J59" s="327" t="s">
        <v>1138</v>
      </c>
      <c r="K59" s="328" t="s">
        <v>1139</v>
      </c>
      <c r="L59" s="335" t="s">
        <v>1140</v>
      </c>
      <c r="M59" s="330" t="s">
        <v>1141</v>
      </c>
    </row>
    <row r="60" spans="1:13" ht="28" customHeight="1" x14ac:dyDescent="0.2">
      <c r="A60" s="75"/>
      <c r="B60" s="331" t="s">
        <v>105</v>
      </c>
      <c r="C60" s="332">
        <v>40575</v>
      </c>
      <c r="D60" s="333" t="s">
        <v>792</v>
      </c>
      <c r="E60" s="333" t="s">
        <v>336</v>
      </c>
      <c r="F60" s="334" t="s">
        <v>793</v>
      </c>
      <c r="G60" s="226"/>
      <c r="H60" s="326" t="s">
        <v>1138</v>
      </c>
      <c r="I60" s="327" t="s">
        <v>1138</v>
      </c>
      <c r="J60" s="327" t="s">
        <v>1138</v>
      </c>
      <c r="K60" s="328" t="s">
        <v>1139</v>
      </c>
      <c r="L60" s="335" t="s">
        <v>1140</v>
      </c>
      <c r="M60" s="330" t="s">
        <v>1141</v>
      </c>
    </row>
    <row r="61" spans="1:13" ht="28" customHeight="1" x14ac:dyDescent="0.2">
      <c r="A61" s="75"/>
      <c r="B61" s="331" t="s">
        <v>107</v>
      </c>
      <c r="C61" s="332">
        <v>38534</v>
      </c>
      <c r="D61" s="333" t="s">
        <v>794</v>
      </c>
      <c r="E61" s="333" t="s">
        <v>215</v>
      </c>
      <c r="F61" s="334" t="s">
        <v>795</v>
      </c>
      <c r="G61" s="226"/>
      <c r="H61" s="326" t="s">
        <v>1138</v>
      </c>
      <c r="I61" s="327" t="s">
        <v>1138</v>
      </c>
      <c r="J61" s="327" t="s">
        <v>1138</v>
      </c>
      <c r="K61" s="328" t="s">
        <v>1139</v>
      </c>
      <c r="L61" s="335" t="s">
        <v>1140</v>
      </c>
      <c r="M61" s="330" t="s">
        <v>1141</v>
      </c>
    </row>
    <row r="62" spans="1:13" ht="28" customHeight="1" x14ac:dyDescent="0.2">
      <c r="A62" s="75"/>
      <c r="B62" s="331" t="s">
        <v>109</v>
      </c>
      <c r="C62" s="332" t="s">
        <v>796</v>
      </c>
      <c r="D62" s="333" t="s">
        <v>797</v>
      </c>
      <c r="E62" s="333" t="s">
        <v>607</v>
      </c>
      <c r="F62" s="334" t="s">
        <v>798</v>
      </c>
      <c r="G62" s="226"/>
      <c r="H62" s="326" t="s">
        <v>1138</v>
      </c>
      <c r="I62" s="327" t="s">
        <v>1138</v>
      </c>
      <c r="J62" s="327" t="s">
        <v>1138</v>
      </c>
      <c r="K62" s="328" t="s">
        <v>1138</v>
      </c>
      <c r="L62" s="335" t="s">
        <v>1142</v>
      </c>
      <c r="M62" s="330" t="s">
        <v>1142</v>
      </c>
    </row>
    <row r="63" spans="1:13" ht="28" customHeight="1" x14ac:dyDescent="0.2">
      <c r="A63" s="75"/>
      <c r="B63" s="331" t="s">
        <v>111</v>
      </c>
      <c r="C63" s="332" t="s">
        <v>799</v>
      </c>
      <c r="D63" s="333" t="s">
        <v>800</v>
      </c>
      <c r="E63" s="333" t="s">
        <v>28</v>
      </c>
      <c r="F63" s="334" t="s">
        <v>801</v>
      </c>
      <c r="G63" s="226"/>
      <c r="H63" s="326" t="s">
        <v>1138</v>
      </c>
      <c r="I63" s="327" t="s">
        <v>1138</v>
      </c>
      <c r="J63" s="327" t="s">
        <v>1138</v>
      </c>
      <c r="K63" s="328" t="s">
        <v>1139</v>
      </c>
      <c r="L63" s="335" t="s">
        <v>1140</v>
      </c>
      <c r="M63" s="330" t="s">
        <v>1141</v>
      </c>
    </row>
    <row r="64" spans="1:13" ht="28" customHeight="1" x14ac:dyDescent="0.2">
      <c r="A64" s="75"/>
      <c r="B64" s="331" t="s">
        <v>113</v>
      </c>
      <c r="C64" s="332" t="s">
        <v>802</v>
      </c>
      <c r="D64" s="333" t="s">
        <v>706</v>
      </c>
      <c r="E64" s="333" t="s">
        <v>320</v>
      </c>
      <c r="F64" s="334" t="s">
        <v>803</v>
      </c>
      <c r="G64" s="226"/>
      <c r="H64" s="326" t="s">
        <v>1138</v>
      </c>
      <c r="I64" s="327" t="s">
        <v>1138</v>
      </c>
      <c r="J64" s="327" t="s">
        <v>1138</v>
      </c>
      <c r="K64" s="328" t="s">
        <v>1138</v>
      </c>
      <c r="L64" s="335" t="s">
        <v>1142</v>
      </c>
      <c r="M64" s="330" t="s">
        <v>1142</v>
      </c>
    </row>
    <row r="65" spans="1:13" ht="28" customHeight="1" x14ac:dyDescent="0.2">
      <c r="A65" s="75"/>
      <c r="B65" s="331" t="s">
        <v>115</v>
      </c>
      <c r="C65" s="332">
        <v>42887</v>
      </c>
      <c r="D65" s="333" t="s">
        <v>804</v>
      </c>
      <c r="E65" s="333" t="s">
        <v>140</v>
      </c>
      <c r="F65" s="334" t="s">
        <v>805</v>
      </c>
      <c r="G65" s="226"/>
      <c r="H65" s="326" t="s">
        <v>1138</v>
      </c>
      <c r="I65" s="327" t="s">
        <v>1138</v>
      </c>
      <c r="J65" s="327" t="s">
        <v>1138</v>
      </c>
      <c r="K65" s="328" t="s">
        <v>1138</v>
      </c>
      <c r="L65" s="335" t="s">
        <v>1142</v>
      </c>
      <c r="M65" s="330" t="s">
        <v>1142</v>
      </c>
    </row>
    <row r="66" spans="1:13" ht="28" customHeight="1" x14ac:dyDescent="0.2">
      <c r="A66" s="75"/>
      <c r="B66" s="331" t="s">
        <v>117</v>
      </c>
      <c r="C66" s="332">
        <v>42522</v>
      </c>
      <c r="D66" s="333" t="s">
        <v>689</v>
      </c>
      <c r="E66" s="333" t="s">
        <v>247</v>
      </c>
      <c r="F66" s="334" t="s">
        <v>806</v>
      </c>
      <c r="G66" s="226"/>
      <c r="H66" s="326" t="s">
        <v>1138</v>
      </c>
      <c r="I66" s="327" t="s">
        <v>1138</v>
      </c>
      <c r="J66" s="327" t="s">
        <v>1138</v>
      </c>
      <c r="K66" s="328" t="s">
        <v>1138</v>
      </c>
      <c r="L66" s="335" t="s">
        <v>1142</v>
      </c>
      <c r="M66" s="330" t="s">
        <v>1142</v>
      </c>
    </row>
    <row r="67" spans="1:13" ht="28" customHeight="1" x14ac:dyDescent="0.2">
      <c r="A67" s="75"/>
      <c r="B67" s="331" t="s">
        <v>119</v>
      </c>
      <c r="C67" s="332">
        <v>39995</v>
      </c>
      <c r="D67" s="333" t="s">
        <v>807</v>
      </c>
      <c r="E67" s="333" t="s">
        <v>613</v>
      </c>
      <c r="F67" s="334" t="s">
        <v>808</v>
      </c>
      <c r="G67" s="226"/>
      <c r="H67" s="326" t="s">
        <v>1138</v>
      </c>
      <c r="I67" s="327" t="s">
        <v>1138</v>
      </c>
      <c r="J67" s="327" t="s">
        <v>1138</v>
      </c>
      <c r="K67" s="328" t="s">
        <v>1138</v>
      </c>
      <c r="L67" s="335" t="s">
        <v>1142</v>
      </c>
      <c r="M67" s="330" t="s">
        <v>1142</v>
      </c>
    </row>
    <row r="68" spans="1:13" ht="28" customHeight="1" x14ac:dyDescent="0.2">
      <c r="A68" s="75"/>
      <c r="B68" s="331" t="s">
        <v>121</v>
      </c>
      <c r="C68" s="332">
        <v>44927</v>
      </c>
      <c r="D68" s="333" t="s">
        <v>794</v>
      </c>
      <c r="E68" s="333" t="s">
        <v>163</v>
      </c>
      <c r="F68" s="334" t="s">
        <v>809</v>
      </c>
      <c r="G68" s="226"/>
      <c r="H68" s="326" t="s">
        <v>1138</v>
      </c>
      <c r="I68" s="327" t="s">
        <v>1138</v>
      </c>
      <c r="J68" s="327" t="s">
        <v>1138</v>
      </c>
      <c r="K68" s="328" t="s">
        <v>1138</v>
      </c>
      <c r="L68" s="335" t="s">
        <v>1142</v>
      </c>
      <c r="M68" s="330" t="s">
        <v>1142</v>
      </c>
    </row>
    <row r="69" spans="1:13" ht="28" customHeight="1" x14ac:dyDescent="0.2">
      <c r="A69" s="75"/>
      <c r="B69" s="331" t="s">
        <v>123</v>
      </c>
      <c r="C69" s="332">
        <v>44409</v>
      </c>
      <c r="D69" s="333" t="s">
        <v>706</v>
      </c>
      <c r="E69" s="333" t="s">
        <v>18</v>
      </c>
      <c r="F69" s="334" t="s">
        <v>810</v>
      </c>
      <c r="G69" s="226"/>
      <c r="H69" s="326" t="s">
        <v>1138</v>
      </c>
      <c r="I69" s="327" t="s">
        <v>1138</v>
      </c>
      <c r="J69" s="327" t="s">
        <v>1138</v>
      </c>
      <c r="K69" s="328" t="s">
        <v>1138</v>
      </c>
      <c r="L69" s="335" t="s">
        <v>1142</v>
      </c>
      <c r="M69" s="330" t="s">
        <v>1142</v>
      </c>
    </row>
    <row r="70" spans="1:13" ht="28" customHeight="1" x14ac:dyDescent="0.2">
      <c r="A70" s="75"/>
      <c r="B70" s="331" t="s">
        <v>125</v>
      </c>
      <c r="C70" s="332">
        <v>42948</v>
      </c>
      <c r="D70" s="333" t="s">
        <v>811</v>
      </c>
      <c r="E70" s="333" t="s">
        <v>110</v>
      </c>
      <c r="F70" s="334" t="s">
        <v>812</v>
      </c>
      <c r="G70" s="226"/>
      <c r="H70" s="326" t="s">
        <v>1138</v>
      </c>
      <c r="I70" s="327" t="s">
        <v>1138</v>
      </c>
      <c r="J70" s="327" t="s">
        <v>1138</v>
      </c>
      <c r="K70" s="328" t="s">
        <v>1139</v>
      </c>
      <c r="L70" s="335" t="s">
        <v>1140</v>
      </c>
      <c r="M70" s="330" t="s">
        <v>1141</v>
      </c>
    </row>
    <row r="71" spans="1:13" ht="28" customHeight="1" x14ac:dyDescent="0.2">
      <c r="A71" s="75"/>
      <c r="B71" s="331" t="s">
        <v>127</v>
      </c>
      <c r="C71" s="332">
        <v>44562</v>
      </c>
      <c r="D71" s="333" t="s">
        <v>813</v>
      </c>
      <c r="E71" s="333" t="s">
        <v>501</v>
      </c>
      <c r="F71" s="334" t="s">
        <v>814</v>
      </c>
      <c r="G71" s="226"/>
      <c r="H71" s="326" t="s">
        <v>1138</v>
      </c>
      <c r="I71" s="327" t="s">
        <v>1138</v>
      </c>
      <c r="J71" s="327" t="s">
        <v>1138</v>
      </c>
      <c r="K71" s="328" t="s">
        <v>1139</v>
      </c>
      <c r="L71" s="335" t="s">
        <v>1140</v>
      </c>
      <c r="M71" s="330" t="s">
        <v>1141</v>
      </c>
    </row>
    <row r="72" spans="1:13" ht="28" customHeight="1" x14ac:dyDescent="0.2">
      <c r="A72" s="75"/>
      <c r="B72" s="331" t="s">
        <v>129</v>
      </c>
      <c r="C72" s="332">
        <v>44378</v>
      </c>
      <c r="D72" s="333" t="s">
        <v>689</v>
      </c>
      <c r="E72" s="333" t="s">
        <v>408</v>
      </c>
      <c r="F72" s="334" t="s">
        <v>815</v>
      </c>
      <c r="G72" s="226"/>
      <c r="H72" s="326" t="s">
        <v>1138</v>
      </c>
      <c r="I72" s="327" t="s">
        <v>1138</v>
      </c>
      <c r="J72" s="327" t="s">
        <v>1138</v>
      </c>
      <c r="K72" s="328" t="s">
        <v>1138</v>
      </c>
      <c r="L72" s="335" t="s">
        <v>1142</v>
      </c>
      <c r="M72" s="330" t="s">
        <v>1142</v>
      </c>
    </row>
    <row r="73" spans="1:13" ht="28" customHeight="1" x14ac:dyDescent="0.2">
      <c r="A73" s="75"/>
      <c r="B73" s="331" t="s">
        <v>131</v>
      </c>
      <c r="C73" s="332" t="s">
        <v>816</v>
      </c>
      <c r="D73" s="333" t="s">
        <v>706</v>
      </c>
      <c r="E73" s="333" t="s">
        <v>672</v>
      </c>
      <c r="F73" s="334" t="s">
        <v>817</v>
      </c>
      <c r="G73" s="226"/>
      <c r="H73" s="326" t="s">
        <v>1138</v>
      </c>
      <c r="I73" s="327" t="s">
        <v>1138</v>
      </c>
      <c r="J73" s="327" t="s">
        <v>1138</v>
      </c>
      <c r="K73" s="328" t="s">
        <v>1138</v>
      </c>
      <c r="L73" s="335" t="s">
        <v>1142</v>
      </c>
      <c r="M73" s="330" t="s">
        <v>1142</v>
      </c>
    </row>
    <row r="74" spans="1:13" ht="28" customHeight="1" x14ac:dyDescent="0.2">
      <c r="A74" s="75"/>
      <c r="B74" s="331" t="s">
        <v>133</v>
      </c>
      <c r="C74" s="332" t="s">
        <v>799</v>
      </c>
      <c r="D74" s="333" t="s">
        <v>706</v>
      </c>
      <c r="E74" s="333" t="s">
        <v>599</v>
      </c>
      <c r="F74" s="334" t="s">
        <v>818</v>
      </c>
      <c r="G74" s="226"/>
      <c r="H74" s="326" t="s">
        <v>1138</v>
      </c>
      <c r="I74" s="327" t="s">
        <v>1138</v>
      </c>
      <c r="J74" s="327" t="s">
        <v>1138</v>
      </c>
      <c r="K74" s="328" t="s">
        <v>1138</v>
      </c>
      <c r="L74" s="335" t="s">
        <v>1142</v>
      </c>
      <c r="M74" s="330" t="s">
        <v>1142</v>
      </c>
    </row>
    <row r="75" spans="1:13" ht="28" customHeight="1" x14ac:dyDescent="0.2">
      <c r="A75" s="75"/>
      <c r="B75" s="331" t="s">
        <v>135</v>
      </c>
      <c r="C75" s="332">
        <v>42948</v>
      </c>
      <c r="D75" s="333" t="s">
        <v>819</v>
      </c>
      <c r="E75" s="333" t="s">
        <v>10</v>
      </c>
      <c r="F75" s="334" t="s">
        <v>820</v>
      </c>
      <c r="G75" s="226"/>
      <c r="H75" s="326" t="s">
        <v>1138</v>
      </c>
      <c r="I75" s="327" t="s">
        <v>1138</v>
      </c>
      <c r="J75" s="327" t="s">
        <v>1138</v>
      </c>
      <c r="K75" s="328" t="s">
        <v>1139</v>
      </c>
      <c r="L75" s="335" t="s">
        <v>1140</v>
      </c>
      <c r="M75" s="330" t="s">
        <v>1141</v>
      </c>
    </row>
    <row r="76" spans="1:13" ht="28" customHeight="1" x14ac:dyDescent="0.2">
      <c r="A76" s="75"/>
      <c r="B76" s="331" t="s">
        <v>137</v>
      </c>
      <c r="C76" s="332">
        <v>42309</v>
      </c>
      <c r="D76" s="333" t="s">
        <v>821</v>
      </c>
      <c r="E76" s="333" t="s">
        <v>371</v>
      </c>
      <c r="F76" s="334" t="s">
        <v>822</v>
      </c>
      <c r="G76" s="226"/>
      <c r="H76" s="326" t="s">
        <v>1138</v>
      </c>
      <c r="I76" s="327" t="s">
        <v>1138</v>
      </c>
      <c r="J76" s="327" t="s">
        <v>1138</v>
      </c>
      <c r="K76" s="328" t="s">
        <v>1138</v>
      </c>
      <c r="L76" s="335" t="s">
        <v>1142</v>
      </c>
      <c r="M76" s="330" t="s">
        <v>1142</v>
      </c>
    </row>
    <row r="77" spans="1:13" ht="28" customHeight="1" x14ac:dyDescent="0.2">
      <c r="A77" s="75"/>
      <c r="B77" s="331" t="s">
        <v>139</v>
      </c>
      <c r="C77" s="332" t="s">
        <v>823</v>
      </c>
      <c r="D77" s="333" t="s">
        <v>706</v>
      </c>
      <c r="E77" s="333" t="s">
        <v>365</v>
      </c>
      <c r="F77" s="334" t="s">
        <v>824</v>
      </c>
      <c r="G77" s="226"/>
      <c r="H77" s="326" t="s">
        <v>1138</v>
      </c>
      <c r="I77" s="327" t="s">
        <v>1138</v>
      </c>
      <c r="J77" s="327" t="s">
        <v>1138</v>
      </c>
      <c r="K77" s="328" t="s">
        <v>1138</v>
      </c>
      <c r="L77" s="335" t="s">
        <v>1142</v>
      </c>
      <c r="M77" s="330" t="s">
        <v>1142</v>
      </c>
    </row>
    <row r="78" spans="1:13" ht="28" customHeight="1" x14ac:dyDescent="0.2">
      <c r="A78" s="75"/>
      <c r="B78" s="331" t="s">
        <v>141</v>
      </c>
      <c r="C78" s="332">
        <v>42736</v>
      </c>
      <c r="D78" s="333" t="s">
        <v>825</v>
      </c>
      <c r="E78" s="333" t="s">
        <v>670</v>
      </c>
      <c r="F78" s="334" t="s">
        <v>826</v>
      </c>
      <c r="G78" s="226"/>
      <c r="H78" s="326" t="s">
        <v>1138</v>
      </c>
      <c r="I78" s="327" t="s">
        <v>1138</v>
      </c>
      <c r="J78" s="327" t="s">
        <v>1138</v>
      </c>
      <c r="K78" s="328" t="s">
        <v>1138</v>
      </c>
      <c r="L78" s="335" t="s">
        <v>1142</v>
      </c>
      <c r="M78" s="330" t="s">
        <v>1142</v>
      </c>
    </row>
    <row r="79" spans="1:13" ht="28" customHeight="1" x14ac:dyDescent="0.2">
      <c r="A79" s="75"/>
      <c r="B79" s="331" t="s">
        <v>143</v>
      </c>
      <c r="C79" s="332">
        <v>34912</v>
      </c>
      <c r="D79" s="333" t="s">
        <v>827</v>
      </c>
      <c r="E79" s="333" t="s">
        <v>262</v>
      </c>
      <c r="F79" s="334" t="s">
        <v>828</v>
      </c>
      <c r="G79" s="226"/>
      <c r="H79" s="326" t="s">
        <v>1139</v>
      </c>
      <c r="I79" s="327" t="s">
        <v>1138</v>
      </c>
      <c r="J79" s="327" t="s">
        <v>1138</v>
      </c>
      <c r="K79" s="328" t="s">
        <v>1139</v>
      </c>
      <c r="L79" s="335" t="s">
        <v>1140</v>
      </c>
      <c r="M79" s="330" t="s">
        <v>1143</v>
      </c>
    </row>
    <row r="80" spans="1:13" ht="28" customHeight="1" x14ac:dyDescent="0.2">
      <c r="A80" s="75"/>
      <c r="B80" s="331" t="s">
        <v>145</v>
      </c>
      <c r="C80" s="332" t="s">
        <v>829</v>
      </c>
      <c r="D80" s="333" t="s">
        <v>830</v>
      </c>
      <c r="E80" s="333" t="s">
        <v>36</v>
      </c>
      <c r="F80" s="334" t="s">
        <v>831</v>
      </c>
      <c r="G80" s="226"/>
      <c r="H80" s="326" t="s">
        <v>1138</v>
      </c>
      <c r="I80" s="327" t="s">
        <v>1138</v>
      </c>
      <c r="J80" s="327" t="s">
        <v>1138</v>
      </c>
      <c r="K80" s="328" t="s">
        <v>1139</v>
      </c>
      <c r="L80" s="335" t="s">
        <v>1140</v>
      </c>
      <c r="M80" s="330" t="s">
        <v>1141</v>
      </c>
    </row>
    <row r="81" spans="1:13" ht="28" customHeight="1" x14ac:dyDescent="0.2">
      <c r="A81" s="75"/>
      <c r="B81" s="331" t="s">
        <v>147</v>
      </c>
      <c r="C81" s="332" t="s">
        <v>705</v>
      </c>
      <c r="D81" s="333" t="s">
        <v>706</v>
      </c>
      <c r="E81" s="333" t="s">
        <v>173</v>
      </c>
      <c r="F81" s="334" t="s">
        <v>832</v>
      </c>
      <c r="G81" s="226"/>
      <c r="H81" s="326" t="s">
        <v>1138</v>
      </c>
      <c r="I81" s="327" t="s">
        <v>1138</v>
      </c>
      <c r="J81" s="327" t="s">
        <v>1138</v>
      </c>
      <c r="K81" s="328" t="s">
        <v>1139</v>
      </c>
      <c r="L81" s="335" t="s">
        <v>1140</v>
      </c>
      <c r="M81" s="330" t="s">
        <v>1141</v>
      </c>
    </row>
    <row r="82" spans="1:13" ht="28" customHeight="1" x14ac:dyDescent="0.2">
      <c r="A82" s="75"/>
      <c r="B82" s="331" t="s">
        <v>149</v>
      </c>
      <c r="C82" s="332">
        <v>44652</v>
      </c>
      <c r="D82" s="333" t="s">
        <v>833</v>
      </c>
      <c r="E82" s="333" t="s">
        <v>340</v>
      </c>
      <c r="F82" s="334" t="s">
        <v>834</v>
      </c>
      <c r="G82" s="226"/>
      <c r="H82" s="326" t="s">
        <v>1138</v>
      </c>
      <c r="I82" s="327" t="s">
        <v>1138</v>
      </c>
      <c r="J82" s="327" t="s">
        <v>1138</v>
      </c>
      <c r="K82" s="328" t="s">
        <v>1139</v>
      </c>
      <c r="L82" s="335" t="s">
        <v>1140</v>
      </c>
      <c r="M82" s="330" t="s">
        <v>1141</v>
      </c>
    </row>
    <row r="83" spans="1:13" ht="28" customHeight="1" x14ac:dyDescent="0.2">
      <c r="A83" s="75"/>
      <c r="B83" s="331" t="s">
        <v>151</v>
      </c>
      <c r="C83" s="332">
        <v>40118</v>
      </c>
      <c r="D83" s="333" t="s">
        <v>835</v>
      </c>
      <c r="E83" s="333" t="s">
        <v>279</v>
      </c>
      <c r="F83" s="334" t="s">
        <v>836</v>
      </c>
      <c r="G83" s="226"/>
      <c r="H83" s="326" t="s">
        <v>1138</v>
      </c>
      <c r="I83" s="327" t="s">
        <v>1138</v>
      </c>
      <c r="J83" s="327" t="s">
        <v>1138</v>
      </c>
      <c r="K83" s="328" t="s">
        <v>1139</v>
      </c>
      <c r="L83" s="335" t="s">
        <v>1140</v>
      </c>
      <c r="M83" s="330" t="s">
        <v>1141</v>
      </c>
    </row>
    <row r="84" spans="1:13" ht="28" customHeight="1" x14ac:dyDescent="0.2">
      <c r="A84" s="75"/>
      <c r="B84" s="331" t="s">
        <v>153</v>
      </c>
      <c r="C84" s="332">
        <v>40544</v>
      </c>
      <c r="D84" s="333" t="s">
        <v>837</v>
      </c>
      <c r="E84" s="333" t="s">
        <v>423</v>
      </c>
      <c r="F84" s="334" t="s">
        <v>838</v>
      </c>
      <c r="G84" s="226"/>
      <c r="H84" s="326" t="s">
        <v>1138</v>
      </c>
      <c r="I84" s="327" t="s">
        <v>1138</v>
      </c>
      <c r="J84" s="327" t="s">
        <v>1139</v>
      </c>
      <c r="K84" s="328" t="s">
        <v>1139</v>
      </c>
      <c r="L84" s="335" t="s">
        <v>1140</v>
      </c>
      <c r="M84" s="330" t="s">
        <v>1143</v>
      </c>
    </row>
    <row r="85" spans="1:13" ht="28" customHeight="1" x14ac:dyDescent="0.2">
      <c r="A85" s="75"/>
      <c r="B85" s="331" t="s">
        <v>155</v>
      </c>
      <c r="C85" s="332">
        <v>42614</v>
      </c>
      <c r="D85" s="333" t="s">
        <v>839</v>
      </c>
      <c r="E85" s="333" t="s">
        <v>259</v>
      </c>
      <c r="F85" s="334" t="s">
        <v>840</v>
      </c>
      <c r="G85" s="226"/>
      <c r="H85" s="326" t="s">
        <v>1138</v>
      </c>
      <c r="I85" s="327" t="s">
        <v>1138</v>
      </c>
      <c r="J85" s="327" t="s">
        <v>1138</v>
      </c>
      <c r="K85" s="328" t="s">
        <v>1139</v>
      </c>
      <c r="L85" s="335" t="s">
        <v>1140</v>
      </c>
      <c r="M85" s="330" t="s">
        <v>1141</v>
      </c>
    </row>
    <row r="86" spans="1:13" ht="28" customHeight="1" x14ac:dyDescent="0.2">
      <c r="A86" s="75"/>
      <c r="B86" s="331" t="s">
        <v>157</v>
      </c>
      <c r="C86" s="332">
        <v>24473</v>
      </c>
      <c r="D86" s="333" t="s">
        <v>841</v>
      </c>
      <c r="E86" s="333" t="s">
        <v>237</v>
      </c>
      <c r="F86" s="334" t="s">
        <v>842</v>
      </c>
      <c r="G86" s="226"/>
      <c r="H86" s="326" t="s">
        <v>1138</v>
      </c>
      <c r="I86" s="327" t="s">
        <v>1139</v>
      </c>
      <c r="J86" s="327" t="s">
        <v>1138</v>
      </c>
      <c r="K86" s="328" t="s">
        <v>1139</v>
      </c>
      <c r="L86" s="335" t="s">
        <v>1140</v>
      </c>
      <c r="M86" s="330" t="s">
        <v>1143</v>
      </c>
    </row>
    <row r="87" spans="1:13" ht="28" customHeight="1" x14ac:dyDescent="0.2">
      <c r="A87" s="75"/>
      <c r="B87" s="331" t="s">
        <v>159</v>
      </c>
      <c r="C87" s="332" t="s">
        <v>843</v>
      </c>
      <c r="D87" s="333" t="s">
        <v>844</v>
      </c>
      <c r="E87" s="333" t="s">
        <v>455</v>
      </c>
      <c r="F87" s="334" t="s">
        <v>845</v>
      </c>
      <c r="G87" s="226"/>
      <c r="H87" s="326" t="s">
        <v>1138</v>
      </c>
      <c r="I87" s="327" t="s">
        <v>1138</v>
      </c>
      <c r="J87" s="327" t="s">
        <v>1138</v>
      </c>
      <c r="K87" s="328" t="s">
        <v>1139</v>
      </c>
      <c r="L87" s="335" t="s">
        <v>1140</v>
      </c>
      <c r="M87" s="330" t="s">
        <v>1141</v>
      </c>
    </row>
    <row r="88" spans="1:13" ht="28" customHeight="1" x14ac:dyDescent="0.2">
      <c r="A88" s="75"/>
      <c r="B88" s="331" t="s">
        <v>162</v>
      </c>
      <c r="C88" s="332">
        <v>44075</v>
      </c>
      <c r="D88" s="333" t="s">
        <v>846</v>
      </c>
      <c r="E88" s="333" t="s">
        <v>625</v>
      </c>
      <c r="F88" s="334" t="s">
        <v>847</v>
      </c>
      <c r="G88" s="226"/>
      <c r="H88" s="326" t="s">
        <v>1138</v>
      </c>
      <c r="I88" s="327" t="s">
        <v>1138</v>
      </c>
      <c r="J88" s="327" t="s">
        <v>1139</v>
      </c>
      <c r="K88" s="328" t="s">
        <v>1138</v>
      </c>
      <c r="L88" s="335" t="s">
        <v>1140</v>
      </c>
      <c r="M88" s="330" t="s">
        <v>1144</v>
      </c>
    </row>
    <row r="89" spans="1:13" ht="28" customHeight="1" x14ac:dyDescent="0.2">
      <c r="A89" s="75"/>
      <c r="B89" s="331" t="s">
        <v>164</v>
      </c>
      <c r="C89" s="332">
        <v>42552</v>
      </c>
      <c r="D89" s="333" t="s">
        <v>794</v>
      </c>
      <c r="E89" s="333" t="s">
        <v>207</v>
      </c>
      <c r="F89" s="334" t="s">
        <v>848</v>
      </c>
      <c r="G89" s="226"/>
      <c r="H89" s="326" t="s">
        <v>1138</v>
      </c>
      <c r="I89" s="327" t="s">
        <v>1138</v>
      </c>
      <c r="J89" s="327" t="s">
        <v>1138</v>
      </c>
      <c r="K89" s="328" t="s">
        <v>1138</v>
      </c>
      <c r="L89" s="335" t="s">
        <v>1142</v>
      </c>
      <c r="M89" s="330" t="s">
        <v>1142</v>
      </c>
    </row>
    <row r="90" spans="1:13" ht="28" customHeight="1" x14ac:dyDescent="0.2">
      <c r="A90" s="75"/>
      <c r="B90" s="331" t="s">
        <v>166</v>
      </c>
      <c r="C90" s="332">
        <v>41640</v>
      </c>
      <c r="D90" s="333" t="s">
        <v>794</v>
      </c>
      <c r="E90" s="333" t="s">
        <v>221</v>
      </c>
      <c r="F90" s="334" t="s">
        <v>849</v>
      </c>
      <c r="G90" s="226"/>
      <c r="H90" s="326" t="s">
        <v>1138</v>
      </c>
      <c r="I90" s="327" t="s">
        <v>1138</v>
      </c>
      <c r="J90" s="327" t="s">
        <v>1138</v>
      </c>
      <c r="K90" s="328" t="s">
        <v>1138</v>
      </c>
      <c r="L90" s="335" t="s">
        <v>1142</v>
      </c>
      <c r="M90" s="330" t="s">
        <v>1142</v>
      </c>
    </row>
    <row r="91" spans="1:13" ht="28" customHeight="1" x14ac:dyDescent="0.2">
      <c r="A91" s="75"/>
      <c r="B91" s="331" t="s">
        <v>168</v>
      </c>
      <c r="C91" s="332" t="s">
        <v>850</v>
      </c>
      <c r="D91" s="333" t="s">
        <v>851</v>
      </c>
      <c r="E91" s="333" t="s">
        <v>150</v>
      </c>
      <c r="F91" s="334" t="s">
        <v>852</v>
      </c>
      <c r="G91" s="226"/>
      <c r="H91" s="326" t="s">
        <v>1138</v>
      </c>
      <c r="I91" s="327" t="s">
        <v>1138</v>
      </c>
      <c r="J91" s="327" t="s">
        <v>1138</v>
      </c>
      <c r="K91" s="328" t="s">
        <v>1139</v>
      </c>
      <c r="L91" s="335" t="s">
        <v>1140</v>
      </c>
      <c r="M91" s="330" t="s">
        <v>1141</v>
      </c>
    </row>
    <row r="92" spans="1:13" ht="28" customHeight="1" x14ac:dyDescent="0.2">
      <c r="A92" s="75"/>
      <c r="B92" s="331" t="s">
        <v>170</v>
      </c>
      <c r="C92" s="332" t="s">
        <v>853</v>
      </c>
      <c r="D92" s="333" t="s">
        <v>854</v>
      </c>
      <c r="E92" s="333" t="s">
        <v>46</v>
      </c>
      <c r="F92" s="334" t="s">
        <v>855</v>
      </c>
      <c r="G92" s="226"/>
      <c r="H92" s="326" t="s">
        <v>1138</v>
      </c>
      <c r="I92" s="327" t="s">
        <v>1138</v>
      </c>
      <c r="J92" s="327" t="s">
        <v>1138</v>
      </c>
      <c r="K92" s="328" t="s">
        <v>1139</v>
      </c>
      <c r="L92" s="335" t="s">
        <v>1140</v>
      </c>
      <c r="M92" s="330" t="s">
        <v>1141</v>
      </c>
    </row>
    <row r="93" spans="1:13" ht="28" customHeight="1" x14ac:dyDescent="0.2">
      <c r="A93" s="75"/>
      <c r="B93" s="331" t="s">
        <v>172</v>
      </c>
      <c r="C93" s="332">
        <v>43617</v>
      </c>
      <c r="D93" s="333" t="s">
        <v>846</v>
      </c>
      <c r="E93" s="333" t="s">
        <v>678</v>
      </c>
      <c r="F93" s="334" t="s">
        <v>856</v>
      </c>
      <c r="G93" s="226"/>
      <c r="H93" s="326" t="s">
        <v>1138</v>
      </c>
      <c r="I93" s="327" t="s">
        <v>1138</v>
      </c>
      <c r="J93" s="327" t="s">
        <v>1139</v>
      </c>
      <c r="K93" s="328" t="s">
        <v>1138</v>
      </c>
      <c r="L93" s="335" t="s">
        <v>1140</v>
      </c>
      <c r="M93" s="330" t="s">
        <v>1144</v>
      </c>
    </row>
    <row r="94" spans="1:13" ht="28" customHeight="1" x14ac:dyDescent="0.2">
      <c r="A94" s="75"/>
      <c r="B94" s="331" t="s">
        <v>174</v>
      </c>
      <c r="C94" s="332" t="s">
        <v>857</v>
      </c>
      <c r="D94" s="333" t="s">
        <v>858</v>
      </c>
      <c r="E94" s="333" t="s">
        <v>505</v>
      </c>
      <c r="F94" s="334" t="s">
        <v>859</v>
      </c>
      <c r="G94" s="226"/>
      <c r="H94" s="326" t="s">
        <v>1138</v>
      </c>
      <c r="I94" s="327" t="s">
        <v>1138</v>
      </c>
      <c r="J94" s="327" t="s">
        <v>1139</v>
      </c>
      <c r="K94" s="328" t="s">
        <v>1139</v>
      </c>
      <c r="L94" s="335" t="s">
        <v>1140</v>
      </c>
      <c r="M94" s="330" t="s">
        <v>1143</v>
      </c>
    </row>
    <row r="95" spans="1:13" ht="28" customHeight="1" x14ac:dyDescent="0.2">
      <c r="A95" s="75"/>
      <c r="B95" s="331" t="s">
        <v>176</v>
      </c>
      <c r="C95" s="332" t="s">
        <v>705</v>
      </c>
      <c r="D95" s="333" t="s">
        <v>860</v>
      </c>
      <c r="E95" s="333" t="s">
        <v>529</v>
      </c>
      <c r="F95" s="334" t="s">
        <v>861</v>
      </c>
      <c r="G95" s="226"/>
      <c r="H95" s="326" t="s">
        <v>1138</v>
      </c>
      <c r="I95" s="327" t="s">
        <v>1138</v>
      </c>
      <c r="J95" s="327" t="s">
        <v>1138</v>
      </c>
      <c r="K95" s="328" t="s">
        <v>1139</v>
      </c>
      <c r="L95" s="335" t="s">
        <v>1140</v>
      </c>
      <c r="M95" s="330" t="s">
        <v>1141</v>
      </c>
    </row>
    <row r="96" spans="1:13" ht="28" customHeight="1" x14ac:dyDescent="0.2">
      <c r="A96" s="75"/>
      <c r="B96" s="331" t="s">
        <v>178</v>
      </c>
      <c r="C96" s="332">
        <v>44409</v>
      </c>
      <c r="D96" s="333" t="s">
        <v>794</v>
      </c>
      <c r="E96" s="333" t="s">
        <v>450</v>
      </c>
      <c r="F96" s="334" t="s">
        <v>862</v>
      </c>
      <c r="G96" s="226"/>
      <c r="H96" s="326" t="s">
        <v>1138</v>
      </c>
      <c r="I96" s="327" t="s">
        <v>1138</v>
      </c>
      <c r="J96" s="327" t="s">
        <v>1138</v>
      </c>
      <c r="K96" s="328" t="s">
        <v>1138</v>
      </c>
      <c r="L96" s="335" t="s">
        <v>1142</v>
      </c>
      <c r="M96" s="330" t="s">
        <v>1142</v>
      </c>
    </row>
    <row r="97" spans="1:13" ht="28" customHeight="1" x14ac:dyDescent="0.2">
      <c r="A97" s="75"/>
      <c r="B97" s="331" t="s">
        <v>180</v>
      </c>
      <c r="C97" s="332">
        <v>44805</v>
      </c>
      <c r="D97" s="333" t="s">
        <v>863</v>
      </c>
      <c r="E97" s="333" t="s">
        <v>12</v>
      </c>
      <c r="F97" s="334" t="s">
        <v>864</v>
      </c>
      <c r="G97" s="226"/>
      <c r="H97" s="326" t="s">
        <v>1138</v>
      </c>
      <c r="I97" s="327" t="s">
        <v>1138</v>
      </c>
      <c r="J97" s="327" t="s">
        <v>1138</v>
      </c>
      <c r="K97" s="328" t="s">
        <v>1138</v>
      </c>
      <c r="L97" s="335" t="s">
        <v>1142</v>
      </c>
      <c r="M97" s="330" t="s">
        <v>1142</v>
      </c>
    </row>
    <row r="98" spans="1:13" ht="28" customHeight="1" x14ac:dyDescent="0.2">
      <c r="A98" s="75"/>
      <c r="B98" s="331" t="s">
        <v>182</v>
      </c>
      <c r="C98" s="332">
        <v>44136</v>
      </c>
      <c r="D98" s="333" t="s">
        <v>706</v>
      </c>
      <c r="E98" s="333" t="s">
        <v>171</v>
      </c>
      <c r="F98" s="334" t="s">
        <v>865</v>
      </c>
      <c r="G98" s="226"/>
      <c r="H98" s="326" t="s">
        <v>1138</v>
      </c>
      <c r="I98" s="327" t="s">
        <v>1138</v>
      </c>
      <c r="J98" s="327" t="s">
        <v>1138</v>
      </c>
      <c r="K98" s="328" t="s">
        <v>1138</v>
      </c>
      <c r="L98" s="335" t="s">
        <v>1142</v>
      </c>
      <c r="M98" s="330" t="s">
        <v>1142</v>
      </c>
    </row>
    <row r="99" spans="1:13" ht="28" customHeight="1" x14ac:dyDescent="0.2">
      <c r="A99" s="75"/>
      <c r="B99" s="331" t="s">
        <v>184</v>
      </c>
      <c r="C99" s="332">
        <v>40575</v>
      </c>
      <c r="D99" s="333" t="s">
        <v>706</v>
      </c>
      <c r="E99" s="333" t="s">
        <v>571</v>
      </c>
      <c r="F99" s="334" t="s">
        <v>866</v>
      </c>
      <c r="G99" s="226"/>
      <c r="H99" s="326" t="s">
        <v>1138</v>
      </c>
      <c r="I99" s="327" t="s">
        <v>1138</v>
      </c>
      <c r="J99" s="327" t="s">
        <v>1138</v>
      </c>
      <c r="K99" s="328" t="s">
        <v>1138</v>
      </c>
      <c r="L99" s="335" t="s">
        <v>1142</v>
      </c>
      <c r="M99" s="330" t="s">
        <v>1142</v>
      </c>
    </row>
    <row r="100" spans="1:13" ht="28" customHeight="1" x14ac:dyDescent="0.2">
      <c r="A100" s="75"/>
      <c r="B100" s="331" t="s">
        <v>186</v>
      </c>
      <c r="C100" s="332">
        <v>41487</v>
      </c>
      <c r="D100" s="333" t="s">
        <v>846</v>
      </c>
      <c r="E100" s="333" t="s">
        <v>647</v>
      </c>
      <c r="F100" s="334" t="s">
        <v>867</v>
      </c>
      <c r="G100" s="226"/>
      <c r="H100" s="326" t="s">
        <v>1138</v>
      </c>
      <c r="I100" s="327" t="s">
        <v>1138</v>
      </c>
      <c r="J100" s="327" t="s">
        <v>1139</v>
      </c>
      <c r="K100" s="328" t="s">
        <v>1138</v>
      </c>
      <c r="L100" s="335" t="s">
        <v>1140</v>
      </c>
      <c r="M100" s="330" t="s">
        <v>1144</v>
      </c>
    </row>
    <row r="101" spans="1:13" ht="28" customHeight="1" x14ac:dyDescent="0.2">
      <c r="A101" s="75"/>
      <c r="B101" s="331" t="s">
        <v>188</v>
      </c>
      <c r="C101" s="332">
        <v>35521</v>
      </c>
      <c r="D101" s="333" t="s">
        <v>706</v>
      </c>
      <c r="E101" s="333" t="s">
        <v>574</v>
      </c>
      <c r="F101" s="334" t="s">
        <v>868</v>
      </c>
      <c r="G101" s="226"/>
      <c r="H101" s="326" t="s">
        <v>1138</v>
      </c>
      <c r="I101" s="327" t="s">
        <v>1139</v>
      </c>
      <c r="J101" s="327" t="s">
        <v>1138</v>
      </c>
      <c r="K101" s="328" t="s">
        <v>1139</v>
      </c>
      <c r="L101" s="335" t="s">
        <v>1140</v>
      </c>
      <c r="M101" s="330" t="s">
        <v>1145</v>
      </c>
    </row>
    <row r="102" spans="1:13" ht="28" customHeight="1" x14ac:dyDescent="0.2">
      <c r="A102" s="75"/>
      <c r="B102" s="331" t="s">
        <v>190</v>
      </c>
      <c r="C102" s="332">
        <v>43101</v>
      </c>
      <c r="D102" s="333" t="s">
        <v>751</v>
      </c>
      <c r="E102" s="333" t="s">
        <v>649</v>
      </c>
      <c r="F102" s="334" t="s">
        <v>869</v>
      </c>
      <c r="G102" s="226"/>
      <c r="H102" s="326" t="s">
        <v>1138</v>
      </c>
      <c r="I102" s="327" t="s">
        <v>1138</v>
      </c>
      <c r="J102" s="327" t="s">
        <v>1138</v>
      </c>
      <c r="K102" s="328" t="s">
        <v>1138</v>
      </c>
      <c r="L102" s="335" t="s">
        <v>1142</v>
      </c>
      <c r="M102" s="330" t="s">
        <v>1142</v>
      </c>
    </row>
    <row r="103" spans="1:13" ht="28" customHeight="1" x14ac:dyDescent="0.2">
      <c r="A103" s="75"/>
      <c r="B103" s="331" t="s">
        <v>192</v>
      </c>
      <c r="C103" s="332">
        <v>44197</v>
      </c>
      <c r="D103" s="333" t="s">
        <v>870</v>
      </c>
      <c r="E103" s="333" t="s">
        <v>674</v>
      </c>
      <c r="F103" s="334" t="s">
        <v>871</v>
      </c>
      <c r="G103" s="226"/>
      <c r="H103" s="326" t="s">
        <v>1138</v>
      </c>
      <c r="I103" s="327" t="s">
        <v>1138</v>
      </c>
      <c r="J103" s="327" t="s">
        <v>1138</v>
      </c>
      <c r="K103" s="328" t="s">
        <v>1138</v>
      </c>
      <c r="L103" s="335" t="s">
        <v>1142</v>
      </c>
      <c r="M103" s="330" t="s">
        <v>1142</v>
      </c>
    </row>
    <row r="104" spans="1:13" ht="28" customHeight="1" x14ac:dyDescent="0.2">
      <c r="A104" s="75"/>
      <c r="B104" s="331" t="s">
        <v>194</v>
      </c>
      <c r="C104" s="332" t="s">
        <v>872</v>
      </c>
      <c r="D104" s="333" t="s">
        <v>692</v>
      </c>
      <c r="E104" s="333" t="s">
        <v>584</v>
      </c>
      <c r="F104" s="334" t="s">
        <v>873</v>
      </c>
      <c r="G104" s="226"/>
      <c r="H104" s="326" t="s">
        <v>1138</v>
      </c>
      <c r="I104" s="327" t="s">
        <v>1139</v>
      </c>
      <c r="J104" s="327" t="s">
        <v>1138</v>
      </c>
      <c r="K104" s="328" t="s">
        <v>1138</v>
      </c>
      <c r="L104" s="335" t="s">
        <v>1140</v>
      </c>
      <c r="M104" s="330" t="s">
        <v>1145</v>
      </c>
    </row>
    <row r="105" spans="1:13" ht="28" customHeight="1" x14ac:dyDescent="0.2">
      <c r="A105" s="75"/>
      <c r="B105" s="331" t="s">
        <v>196</v>
      </c>
      <c r="C105" s="332">
        <v>40575</v>
      </c>
      <c r="D105" s="333" t="s">
        <v>689</v>
      </c>
      <c r="E105" s="333" t="s">
        <v>197</v>
      </c>
      <c r="F105" s="334" t="s">
        <v>874</v>
      </c>
      <c r="G105" s="226"/>
      <c r="H105" s="326" t="s">
        <v>1138</v>
      </c>
      <c r="I105" s="327" t="s">
        <v>1138</v>
      </c>
      <c r="J105" s="327" t="s">
        <v>1138</v>
      </c>
      <c r="K105" s="328" t="s">
        <v>1138</v>
      </c>
      <c r="L105" s="335" t="s">
        <v>1142</v>
      </c>
      <c r="M105" s="330" t="s">
        <v>1142</v>
      </c>
    </row>
    <row r="106" spans="1:13" ht="28" customHeight="1" x14ac:dyDescent="0.2">
      <c r="A106" s="75"/>
      <c r="B106" s="331" t="s">
        <v>198</v>
      </c>
      <c r="C106" s="332">
        <v>35612</v>
      </c>
      <c r="D106" s="333" t="s">
        <v>692</v>
      </c>
      <c r="E106" s="333" t="s">
        <v>581</v>
      </c>
      <c r="F106" s="334" t="s">
        <v>875</v>
      </c>
      <c r="G106" s="226"/>
      <c r="H106" s="326" t="s">
        <v>1138</v>
      </c>
      <c r="I106" s="327" t="s">
        <v>1139</v>
      </c>
      <c r="J106" s="327" t="s">
        <v>1138</v>
      </c>
      <c r="K106" s="328" t="s">
        <v>1138</v>
      </c>
      <c r="L106" s="335" t="s">
        <v>1140</v>
      </c>
      <c r="M106" s="330" t="s">
        <v>1145</v>
      </c>
    </row>
    <row r="107" spans="1:13" ht="28" customHeight="1" x14ac:dyDescent="0.2">
      <c r="A107" s="75"/>
      <c r="B107" s="331" t="s">
        <v>200</v>
      </c>
      <c r="C107" s="332">
        <v>43405</v>
      </c>
      <c r="D107" s="333" t="s">
        <v>876</v>
      </c>
      <c r="E107" s="333" t="s">
        <v>201</v>
      </c>
      <c r="F107" s="334" t="s">
        <v>877</v>
      </c>
      <c r="G107" s="226"/>
      <c r="H107" s="326" t="s">
        <v>1138</v>
      </c>
      <c r="I107" s="327" t="s">
        <v>1138</v>
      </c>
      <c r="J107" s="327" t="s">
        <v>1138</v>
      </c>
      <c r="K107" s="328" t="s">
        <v>1139</v>
      </c>
      <c r="L107" s="335" t="s">
        <v>1140</v>
      </c>
      <c r="M107" s="330" t="s">
        <v>1141</v>
      </c>
    </row>
    <row r="108" spans="1:13" ht="28" customHeight="1" x14ac:dyDescent="0.2">
      <c r="A108" s="75"/>
      <c r="B108" s="331" t="s">
        <v>202</v>
      </c>
      <c r="C108" s="332">
        <v>37257</v>
      </c>
      <c r="D108" s="333" t="s">
        <v>878</v>
      </c>
      <c r="E108" s="333" t="s">
        <v>285</v>
      </c>
      <c r="F108" s="334" t="s">
        <v>879</v>
      </c>
      <c r="G108" s="226"/>
      <c r="H108" s="326" t="s">
        <v>1138</v>
      </c>
      <c r="I108" s="327" t="s">
        <v>1138</v>
      </c>
      <c r="J108" s="327" t="s">
        <v>1138</v>
      </c>
      <c r="K108" s="328" t="s">
        <v>1139</v>
      </c>
      <c r="L108" s="335" t="s">
        <v>1140</v>
      </c>
      <c r="M108" s="330" t="s">
        <v>1141</v>
      </c>
    </row>
    <row r="109" spans="1:13" ht="28" customHeight="1" x14ac:dyDescent="0.2">
      <c r="A109" s="75"/>
      <c r="B109" s="331" t="s">
        <v>204</v>
      </c>
      <c r="C109" s="332">
        <v>43922</v>
      </c>
      <c r="D109" s="333" t="s">
        <v>880</v>
      </c>
      <c r="E109" s="333" t="s">
        <v>545</v>
      </c>
      <c r="F109" s="334" t="s">
        <v>881</v>
      </c>
      <c r="G109" s="226"/>
      <c r="H109" s="326" t="s">
        <v>1138</v>
      </c>
      <c r="I109" s="327" t="s">
        <v>1138</v>
      </c>
      <c r="J109" s="327" t="s">
        <v>1138</v>
      </c>
      <c r="K109" s="328" t="s">
        <v>1139</v>
      </c>
      <c r="L109" s="335" t="s">
        <v>1140</v>
      </c>
      <c r="M109" s="330" t="s">
        <v>1141</v>
      </c>
    </row>
    <row r="110" spans="1:13" ht="28" customHeight="1" x14ac:dyDescent="0.2">
      <c r="A110" s="75"/>
      <c r="B110" s="331" t="s">
        <v>206</v>
      </c>
      <c r="C110" s="332">
        <v>44136</v>
      </c>
      <c r="D110" s="333" t="s">
        <v>882</v>
      </c>
      <c r="E110" s="333" t="s">
        <v>96</v>
      </c>
      <c r="F110" s="334" t="s">
        <v>883</v>
      </c>
      <c r="G110" s="226"/>
      <c r="H110" s="326" t="s">
        <v>1138</v>
      </c>
      <c r="I110" s="327" t="s">
        <v>1138</v>
      </c>
      <c r="J110" s="327" t="s">
        <v>1138</v>
      </c>
      <c r="K110" s="328" t="s">
        <v>1139</v>
      </c>
      <c r="L110" s="335" t="s">
        <v>1140</v>
      </c>
      <c r="M110" s="330" t="s">
        <v>1141</v>
      </c>
    </row>
    <row r="111" spans="1:13" ht="28" customHeight="1" x14ac:dyDescent="0.2">
      <c r="A111" s="75"/>
      <c r="B111" s="331" t="s">
        <v>208</v>
      </c>
      <c r="C111" s="332">
        <v>44866</v>
      </c>
      <c r="D111" s="333" t="s">
        <v>884</v>
      </c>
      <c r="E111" s="333" t="s">
        <v>30</v>
      </c>
      <c r="F111" s="334" t="s">
        <v>885</v>
      </c>
      <c r="G111" s="226"/>
      <c r="H111" s="326" t="s">
        <v>1138</v>
      </c>
      <c r="I111" s="327" t="s">
        <v>1138</v>
      </c>
      <c r="J111" s="327" t="s">
        <v>1138</v>
      </c>
      <c r="K111" s="328" t="s">
        <v>1139</v>
      </c>
      <c r="L111" s="335" t="s">
        <v>1140</v>
      </c>
      <c r="M111" s="330" t="s">
        <v>1141</v>
      </c>
    </row>
    <row r="112" spans="1:13" ht="28" customHeight="1" x14ac:dyDescent="0.2">
      <c r="A112" s="75"/>
      <c r="B112" s="331" t="s">
        <v>210</v>
      </c>
      <c r="C112" s="332">
        <v>40575</v>
      </c>
      <c r="D112" s="333" t="s">
        <v>886</v>
      </c>
      <c r="E112" s="333" t="s">
        <v>122</v>
      </c>
      <c r="F112" s="334" t="s">
        <v>887</v>
      </c>
      <c r="G112" s="226"/>
      <c r="H112" s="326" t="s">
        <v>1138</v>
      </c>
      <c r="I112" s="327" t="s">
        <v>1138</v>
      </c>
      <c r="J112" s="327" t="s">
        <v>1138</v>
      </c>
      <c r="K112" s="328" t="s">
        <v>1139</v>
      </c>
      <c r="L112" s="335" t="s">
        <v>1140</v>
      </c>
      <c r="M112" s="330" t="s">
        <v>1141</v>
      </c>
    </row>
    <row r="113" spans="1:13" ht="28" customHeight="1" x14ac:dyDescent="0.2">
      <c r="A113" s="75"/>
      <c r="B113" s="331" t="s">
        <v>212</v>
      </c>
      <c r="C113" s="332" t="s">
        <v>888</v>
      </c>
      <c r="D113" s="333" t="s">
        <v>889</v>
      </c>
      <c r="E113" s="333" t="s">
        <v>58</v>
      </c>
      <c r="F113" s="334" t="s">
        <v>890</v>
      </c>
      <c r="G113" s="226"/>
      <c r="H113" s="326" t="s">
        <v>1138</v>
      </c>
      <c r="I113" s="327" t="s">
        <v>1138</v>
      </c>
      <c r="J113" s="327" t="s">
        <v>1138</v>
      </c>
      <c r="K113" s="328" t="s">
        <v>1138</v>
      </c>
      <c r="L113" s="335" t="s">
        <v>1142</v>
      </c>
      <c r="M113" s="330" t="s">
        <v>1142</v>
      </c>
    </row>
    <row r="114" spans="1:13" ht="28" customHeight="1" x14ac:dyDescent="0.2">
      <c r="A114" s="75"/>
      <c r="B114" s="331" t="s">
        <v>214</v>
      </c>
      <c r="C114" s="332" t="s">
        <v>891</v>
      </c>
      <c r="D114" s="333" t="s">
        <v>892</v>
      </c>
      <c r="E114" s="333" t="s">
        <v>42</v>
      </c>
      <c r="F114" s="334" t="s">
        <v>893</v>
      </c>
      <c r="G114" s="226"/>
      <c r="H114" s="326" t="s">
        <v>1138</v>
      </c>
      <c r="I114" s="327" t="s">
        <v>1138</v>
      </c>
      <c r="J114" s="327" t="s">
        <v>1138</v>
      </c>
      <c r="K114" s="328" t="s">
        <v>1139</v>
      </c>
      <c r="L114" s="335" t="s">
        <v>1140</v>
      </c>
      <c r="M114" s="330" t="s">
        <v>1141</v>
      </c>
    </row>
    <row r="115" spans="1:13" ht="28" customHeight="1" x14ac:dyDescent="0.2">
      <c r="A115" s="75"/>
      <c r="B115" s="331" t="s">
        <v>216</v>
      </c>
      <c r="C115" s="332" t="s">
        <v>705</v>
      </c>
      <c r="D115" s="333" t="s">
        <v>894</v>
      </c>
      <c r="E115" s="333" t="s">
        <v>522</v>
      </c>
      <c r="F115" s="334" t="s">
        <v>895</v>
      </c>
      <c r="G115" s="226"/>
      <c r="H115" s="326" t="s">
        <v>1138</v>
      </c>
      <c r="I115" s="327" t="s">
        <v>1138</v>
      </c>
      <c r="J115" s="327" t="s">
        <v>1139</v>
      </c>
      <c r="K115" s="328" t="s">
        <v>1139</v>
      </c>
      <c r="L115" s="335" t="s">
        <v>1140</v>
      </c>
      <c r="M115" s="330" t="s">
        <v>1143</v>
      </c>
    </row>
    <row r="116" spans="1:13" ht="28" customHeight="1" x14ac:dyDescent="0.2">
      <c r="A116" s="75"/>
      <c r="B116" s="331" t="s">
        <v>218</v>
      </c>
      <c r="C116" s="332">
        <v>41426</v>
      </c>
      <c r="D116" s="333" t="s">
        <v>896</v>
      </c>
      <c r="E116" s="333" t="s">
        <v>362</v>
      </c>
      <c r="F116" s="334" t="s">
        <v>897</v>
      </c>
      <c r="G116" s="226"/>
      <c r="H116" s="326" t="s">
        <v>1138</v>
      </c>
      <c r="I116" s="327" t="s">
        <v>1138</v>
      </c>
      <c r="J116" s="327" t="s">
        <v>1139</v>
      </c>
      <c r="K116" s="328" t="s">
        <v>1146</v>
      </c>
      <c r="L116" s="335" t="s">
        <v>1140</v>
      </c>
      <c r="M116" s="330" t="s">
        <v>1144</v>
      </c>
    </row>
    <row r="117" spans="1:13" ht="28" customHeight="1" x14ac:dyDescent="0.2">
      <c r="A117" s="75"/>
      <c r="B117" s="331" t="s">
        <v>219</v>
      </c>
      <c r="C117" s="332">
        <v>42036</v>
      </c>
      <c r="D117" s="333" t="s">
        <v>811</v>
      </c>
      <c r="E117" s="333" t="s">
        <v>62</v>
      </c>
      <c r="F117" s="334" t="s">
        <v>898</v>
      </c>
      <c r="G117" s="226"/>
      <c r="H117" s="326" t="s">
        <v>1138</v>
      </c>
      <c r="I117" s="327" t="s">
        <v>1138</v>
      </c>
      <c r="J117" s="327" t="s">
        <v>1138</v>
      </c>
      <c r="K117" s="328" t="s">
        <v>1139</v>
      </c>
      <c r="L117" s="335" t="s">
        <v>1140</v>
      </c>
      <c r="M117" s="330" t="s">
        <v>1141</v>
      </c>
    </row>
    <row r="118" spans="1:13" ht="28" customHeight="1" x14ac:dyDescent="0.2">
      <c r="A118" s="75"/>
      <c r="B118" s="331" t="s">
        <v>220</v>
      </c>
      <c r="C118" s="332">
        <v>39448</v>
      </c>
      <c r="D118" s="333" t="s">
        <v>899</v>
      </c>
      <c r="E118" s="333" t="s">
        <v>681</v>
      </c>
      <c r="F118" s="334" t="s">
        <v>900</v>
      </c>
      <c r="G118" s="226"/>
      <c r="H118" s="326" t="s">
        <v>1138</v>
      </c>
      <c r="I118" s="327" t="s">
        <v>1138</v>
      </c>
      <c r="J118" s="327" t="s">
        <v>1138</v>
      </c>
      <c r="K118" s="328" t="s">
        <v>1138</v>
      </c>
      <c r="L118" s="335" t="s">
        <v>1142</v>
      </c>
      <c r="M118" s="330" t="s">
        <v>1142</v>
      </c>
    </row>
    <row r="119" spans="1:13" ht="28" customHeight="1" x14ac:dyDescent="0.2">
      <c r="A119" s="75"/>
      <c r="B119" s="331" t="s">
        <v>222</v>
      </c>
      <c r="C119" s="332">
        <v>43831</v>
      </c>
      <c r="D119" s="333" t="s">
        <v>901</v>
      </c>
      <c r="E119" s="333" t="s">
        <v>507</v>
      </c>
      <c r="F119" s="334" t="s">
        <v>902</v>
      </c>
      <c r="G119" s="226"/>
      <c r="H119" s="326" t="s">
        <v>1138</v>
      </c>
      <c r="I119" s="327" t="s">
        <v>1138</v>
      </c>
      <c r="J119" s="327" t="s">
        <v>1138</v>
      </c>
      <c r="K119" s="328" t="s">
        <v>1139</v>
      </c>
      <c r="L119" s="335" t="s">
        <v>1140</v>
      </c>
      <c r="M119" s="330" t="s">
        <v>1141</v>
      </c>
    </row>
    <row r="120" spans="1:13" ht="28" customHeight="1" x14ac:dyDescent="0.2">
      <c r="A120" s="75"/>
      <c r="B120" s="331" t="s">
        <v>224</v>
      </c>
      <c r="C120" s="332">
        <v>40634</v>
      </c>
      <c r="D120" s="333" t="s">
        <v>903</v>
      </c>
      <c r="E120" s="333" t="s">
        <v>513</v>
      </c>
      <c r="F120" s="334" t="s">
        <v>904</v>
      </c>
      <c r="G120" s="226"/>
      <c r="H120" s="326" t="s">
        <v>1138</v>
      </c>
      <c r="I120" s="327" t="s">
        <v>1138</v>
      </c>
      <c r="J120" s="327" t="s">
        <v>1138</v>
      </c>
      <c r="K120" s="328" t="s">
        <v>1139</v>
      </c>
      <c r="L120" s="335" t="s">
        <v>1140</v>
      </c>
      <c r="M120" s="330" t="s">
        <v>1141</v>
      </c>
    </row>
    <row r="121" spans="1:13" ht="28" customHeight="1" x14ac:dyDescent="0.2">
      <c r="A121" s="75"/>
      <c r="B121" s="331" t="s">
        <v>226</v>
      </c>
      <c r="C121" s="332">
        <v>43647</v>
      </c>
      <c r="D121" s="333" t="s">
        <v>851</v>
      </c>
      <c r="E121" s="333" t="s">
        <v>108</v>
      </c>
      <c r="F121" s="334" t="s">
        <v>905</v>
      </c>
      <c r="G121" s="226"/>
      <c r="H121" s="326" t="s">
        <v>1138</v>
      </c>
      <c r="I121" s="327" t="s">
        <v>1138</v>
      </c>
      <c r="J121" s="327" t="s">
        <v>1138</v>
      </c>
      <c r="K121" s="328" t="s">
        <v>1139</v>
      </c>
      <c r="L121" s="335" t="s">
        <v>1140</v>
      </c>
      <c r="M121" s="330" t="s">
        <v>1141</v>
      </c>
    </row>
    <row r="122" spans="1:13" ht="28" customHeight="1" x14ac:dyDescent="0.2">
      <c r="A122" s="75"/>
      <c r="B122" s="331" t="s">
        <v>228</v>
      </c>
      <c r="C122" s="332" t="s">
        <v>700</v>
      </c>
      <c r="D122" s="333" t="s">
        <v>906</v>
      </c>
      <c r="E122" s="333" t="s">
        <v>14</v>
      </c>
      <c r="F122" s="334" t="s">
        <v>907</v>
      </c>
      <c r="G122" s="226"/>
      <c r="H122" s="326" t="s">
        <v>1138</v>
      </c>
      <c r="I122" s="327" t="s">
        <v>1138</v>
      </c>
      <c r="J122" s="327" t="s">
        <v>1138</v>
      </c>
      <c r="K122" s="328" t="s">
        <v>1139</v>
      </c>
      <c r="L122" s="335" t="s">
        <v>1140</v>
      </c>
      <c r="M122" s="330" t="s">
        <v>1141</v>
      </c>
    </row>
    <row r="123" spans="1:13" ht="28" customHeight="1" x14ac:dyDescent="0.2">
      <c r="A123" s="75"/>
      <c r="B123" s="331" t="s">
        <v>230</v>
      </c>
      <c r="C123" s="332">
        <v>36161</v>
      </c>
      <c r="D123" s="333" t="s">
        <v>908</v>
      </c>
      <c r="E123" s="333" t="s">
        <v>369</v>
      </c>
      <c r="F123" s="334" t="s">
        <v>909</v>
      </c>
      <c r="G123" s="226"/>
      <c r="H123" s="326" t="s">
        <v>1138</v>
      </c>
      <c r="I123" s="327" t="s">
        <v>1138</v>
      </c>
      <c r="J123" s="327" t="s">
        <v>1138</v>
      </c>
      <c r="K123" s="328" t="s">
        <v>1139</v>
      </c>
      <c r="L123" s="335" t="s">
        <v>1140</v>
      </c>
      <c r="M123" s="330" t="s">
        <v>1141</v>
      </c>
    </row>
    <row r="124" spans="1:13" ht="28" customHeight="1" x14ac:dyDescent="0.2">
      <c r="A124" s="75"/>
      <c r="B124" s="331" t="s">
        <v>232</v>
      </c>
      <c r="C124" s="332" t="s">
        <v>853</v>
      </c>
      <c r="D124" s="333" t="s">
        <v>910</v>
      </c>
      <c r="E124" s="333" t="s">
        <v>911</v>
      </c>
      <c r="F124" s="334" t="s">
        <v>912</v>
      </c>
      <c r="G124" s="226"/>
      <c r="H124" s="326" t="s">
        <v>1138</v>
      </c>
      <c r="I124" s="327" t="s">
        <v>1138</v>
      </c>
      <c r="J124" s="327" t="s">
        <v>1138</v>
      </c>
      <c r="K124" s="328" t="s">
        <v>1139</v>
      </c>
      <c r="L124" s="335" t="s">
        <v>1140</v>
      </c>
      <c r="M124" s="330" t="s">
        <v>1141</v>
      </c>
    </row>
    <row r="125" spans="1:13" ht="28" customHeight="1" x14ac:dyDescent="0.2">
      <c r="A125" s="75"/>
      <c r="B125" s="331" t="s">
        <v>234</v>
      </c>
      <c r="C125" s="332" t="s">
        <v>816</v>
      </c>
      <c r="D125" s="333" t="s">
        <v>913</v>
      </c>
      <c r="E125" s="333" t="s">
        <v>461</v>
      </c>
      <c r="F125" s="334" t="s">
        <v>914</v>
      </c>
      <c r="G125" s="226"/>
      <c r="H125" s="326" t="s">
        <v>1138</v>
      </c>
      <c r="I125" s="327" t="s">
        <v>1138</v>
      </c>
      <c r="J125" s="327" t="s">
        <v>1138</v>
      </c>
      <c r="K125" s="328" t="s">
        <v>1139</v>
      </c>
      <c r="L125" s="335" t="s">
        <v>1140</v>
      </c>
      <c r="M125" s="330" t="s">
        <v>1141</v>
      </c>
    </row>
    <row r="126" spans="1:13" ht="28" customHeight="1" x14ac:dyDescent="0.2">
      <c r="A126" s="75"/>
      <c r="B126" s="331" t="s">
        <v>236</v>
      </c>
      <c r="C126" s="332" t="s">
        <v>915</v>
      </c>
      <c r="D126" s="333" t="s">
        <v>863</v>
      </c>
      <c r="E126" s="333" t="s">
        <v>26</v>
      </c>
      <c r="F126" s="334" t="s">
        <v>916</v>
      </c>
      <c r="G126" s="226"/>
      <c r="H126" s="326" t="s">
        <v>1138</v>
      </c>
      <c r="I126" s="327" t="s">
        <v>1138</v>
      </c>
      <c r="J126" s="327" t="s">
        <v>1138</v>
      </c>
      <c r="K126" s="328" t="s">
        <v>1139</v>
      </c>
      <c r="L126" s="335" t="s">
        <v>1140</v>
      </c>
      <c r="M126" s="330" t="s">
        <v>1141</v>
      </c>
    </row>
    <row r="127" spans="1:13" ht="28" customHeight="1" x14ac:dyDescent="0.2">
      <c r="A127" s="75"/>
      <c r="B127" s="331" t="s">
        <v>238</v>
      </c>
      <c r="C127" s="332">
        <v>40909</v>
      </c>
      <c r="D127" s="333" t="s">
        <v>917</v>
      </c>
      <c r="E127" s="333" t="s">
        <v>124</v>
      </c>
      <c r="F127" s="334" t="s">
        <v>918</v>
      </c>
      <c r="G127" s="226"/>
      <c r="H127" s="326" t="s">
        <v>1138</v>
      </c>
      <c r="I127" s="327" t="s">
        <v>1138</v>
      </c>
      <c r="J127" s="327" t="s">
        <v>1138</v>
      </c>
      <c r="K127" s="328" t="s">
        <v>1139</v>
      </c>
      <c r="L127" s="335" t="s">
        <v>1140</v>
      </c>
      <c r="M127" s="330" t="s">
        <v>1141</v>
      </c>
    </row>
    <row r="128" spans="1:13" ht="28" customHeight="1" x14ac:dyDescent="0.2">
      <c r="A128" s="75"/>
      <c r="B128" s="331" t="s">
        <v>240</v>
      </c>
      <c r="C128" s="332" t="s">
        <v>919</v>
      </c>
      <c r="D128" s="333" t="s">
        <v>920</v>
      </c>
      <c r="E128" s="333" t="s">
        <v>78</v>
      </c>
      <c r="F128" s="334" t="s">
        <v>921</v>
      </c>
      <c r="G128" s="226"/>
      <c r="H128" s="326" t="s">
        <v>1138</v>
      </c>
      <c r="I128" s="327" t="s">
        <v>1138</v>
      </c>
      <c r="J128" s="327" t="s">
        <v>1138</v>
      </c>
      <c r="K128" s="328" t="s">
        <v>1139</v>
      </c>
      <c r="L128" s="335" t="s">
        <v>1140</v>
      </c>
      <c r="M128" s="330" t="s">
        <v>1141</v>
      </c>
    </row>
    <row r="129" spans="1:13" ht="28" customHeight="1" x14ac:dyDescent="0.2">
      <c r="A129" s="75"/>
      <c r="B129" s="331" t="s">
        <v>242</v>
      </c>
      <c r="C129" s="332">
        <v>34700</v>
      </c>
      <c r="D129" s="333" t="s">
        <v>922</v>
      </c>
      <c r="E129" s="333" t="s">
        <v>158</v>
      </c>
      <c r="F129" s="334" t="s">
        <v>923</v>
      </c>
      <c r="G129" s="226"/>
      <c r="H129" s="326" t="s">
        <v>1138</v>
      </c>
      <c r="I129" s="327" t="s">
        <v>1139</v>
      </c>
      <c r="J129" s="327" t="s">
        <v>1138</v>
      </c>
      <c r="K129" s="328" t="s">
        <v>1139</v>
      </c>
      <c r="L129" s="335" t="s">
        <v>1140</v>
      </c>
      <c r="M129" s="330" t="s">
        <v>1141</v>
      </c>
    </row>
    <row r="130" spans="1:13" ht="28" customHeight="1" x14ac:dyDescent="0.2">
      <c r="A130" s="75"/>
      <c r="B130" s="331" t="s">
        <v>244</v>
      </c>
      <c r="C130" s="332" t="s">
        <v>924</v>
      </c>
      <c r="D130" s="333" t="s">
        <v>925</v>
      </c>
      <c r="E130" s="333" t="s">
        <v>72</v>
      </c>
      <c r="F130" s="334" t="s">
        <v>926</v>
      </c>
      <c r="G130" s="226"/>
      <c r="H130" s="326" t="s">
        <v>1138</v>
      </c>
      <c r="I130" s="327" t="s">
        <v>1138</v>
      </c>
      <c r="J130" s="327" t="s">
        <v>1138</v>
      </c>
      <c r="K130" s="328" t="s">
        <v>1139</v>
      </c>
      <c r="L130" s="335" t="s">
        <v>1140</v>
      </c>
      <c r="M130" s="330" t="s">
        <v>1141</v>
      </c>
    </row>
    <row r="131" spans="1:13" ht="28" customHeight="1" x14ac:dyDescent="0.2">
      <c r="A131" s="75"/>
      <c r="B131" s="331" t="s">
        <v>246</v>
      </c>
      <c r="C131" s="332" t="s">
        <v>927</v>
      </c>
      <c r="D131" s="333" t="s">
        <v>928</v>
      </c>
      <c r="E131" s="333" t="s">
        <v>191</v>
      </c>
      <c r="F131" s="334" t="s">
        <v>929</v>
      </c>
      <c r="G131" s="226"/>
      <c r="H131" s="326" t="s">
        <v>1138</v>
      </c>
      <c r="I131" s="327" t="s">
        <v>1139</v>
      </c>
      <c r="J131" s="327" t="s">
        <v>1138</v>
      </c>
      <c r="K131" s="328" t="s">
        <v>1139</v>
      </c>
      <c r="L131" s="335" t="s">
        <v>1140</v>
      </c>
      <c r="M131" s="330" t="s">
        <v>1143</v>
      </c>
    </row>
    <row r="132" spans="1:13" ht="28" customHeight="1" x14ac:dyDescent="0.2">
      <c r="A132" s="75"/>
      <c r="B132" s="331" t="s">
        <v>248</v>
      </c>
      <c r="C132" s="332" t="s">
        <v>930</v>
      </c>
      <c r="D132" s="333" t="s">
        <v>931</v>
      </c>
      <c r="E132" s="333" t="s">
        <v>300</v>
      </c>
      <c r="F132" s="334" t="s">
        <v>932</v>
      </c>
      <c r="G132" s="226"/>
      <c r="H132" s="326" t="s">
        <v>1138</v>
      </c>
      <c r="I132" s="327" t="s">
        <v>1138</v>
      </c>
      <c r="J132" s="327" t="s">
        <v>1138</v>
      </c>
      <c r="K132" s="328" t="s">
        <v>1139</v>
      </c>
      <c r="L132" s="335" t="s">
        <v>1140</v>
      </c>
      <c r="M132" s="330" t="s">
        <v>1141</v>
      </c>
    </row>
    <row r="133" spans="1:13" ht="28" customHeight="1" x14ac:dyDescent="0.2">
      <c r="A133" s="75"/>
      <c r="B133" s="331" t="s">
        <v>250</v>
      </c>
      <c r="C133" s="332">
        <v>43405</v>
      </c>
      <c r="D133" s="333" t="s">
        <v>933</v>
      </c>
      <c r="E133" s="333" t="s">
        <v>541</v>
      </c>
      <c r="F133" s="334" t="s">
        <v>934</v>
      </c>
      <c r="G133" s="226"/>
      <c r="H133" s="326" t="s">
        <v>1138</v>
      </c>
      <c r="I133" s="327" t="s">
        <v>1138</v>
      </c>
      <c r="J133" s="327" t="s">
        <v>1138</v>
      </c>
      <c r="K133" s="328" t="s">
        <v>1138</v>
      </c>
      <c r="L133" s="335" t="s">
        <v>1142</v>
      </c>
      <c r="M133" s="330" t="s">
        <v>1142</v>
      </c>
    </row>
    <row r="134" spans="1:13" ht="28" customHeight="1" x14ac:dyDescent="0.2">
      <c r="A134" s="75"/>
      <c r="B134" s="331" t="s">
        <v>252</v>
      </c>
      <c r="C134" s="332">
        <v>40787</v>
      </c>
      <c r="D134" s="333" t="s">
        <v>794</v>
      </c>
      <c r="E134" s="333" t="s">
        <v>225</v>
      </c>
      <c r="F134" s="334" t="s">
        <v>935</v>
      </c>
      <c r="G134" s="226"/>
      <c r="H134" s="326" t="s">
        <v>1138</v>
      </c>
      <c r="I134" s="327" t="s">
        <v>1138</v>
      </c>
      <c r="J134" s="327" t="s">
        <v>1138</v>
      </c>
      <c r="K134" s="328" t="s">
        <v>1139</v>
      </c>
      <c r="L134" s="335" t="s">
        <v>1140</v>
      </c>
      <c r="M134" s="330" t="s">
        <v>1141</v>
      </c>
    </row>
    <row r="135" spans="1:13" ht="28" customHeight="1" x14ac:dyDescent="0.2">
      <c r="A135" s="75"/>
      <c r="B135" s="331" t="s">
        <v>254</v>
      </c>
      <c r="C135" s="332" t="s">
        <v>936</v>
      </c>
      <c r="D135" s="333" t="s">
        <v>937</v>
      </c>
      <c r="E135" s="333" t="s">
        <v>116</v>
      </c>
      <c r="F135" s="334" t="s">
        <v>938</v>
      </c>
      <c r="G135" s="226"/>
      <c r="H135" s="326" t="s">
        <v>1138</v>
      </c>
      <c r="I135" s="327" t="s">
        <v>1138</v>
      </c>
      <c r="J135" s="327" t="s">
        <v>1138</v>
      </c>
      <c r="K135" s="328" t="s">
        <v>1139</v>
      </c>
      <c r="L135" s="335" t="s">
        <v>1140</v>
      </c>
      <c r="M135" s="330" t="s">
        <v>1141</v>
      </c>
    </row>
    <row r="136" spans="1:13" ht="28" customHeight="1" x14ac:dyDescent="0.2">
      <c r="A136" s="75"/>
      <c r="B136" s="331" t="s">
        <v>256</v>
      </c>
      <c r="C136" s="332">
        <v>41275</v>
      </c>
      <c r="D136" s="333" t="s">
        <v>939</v>
      </c>
      <c r="E136" s="333" t="s">
        <v>54</v>
      </c>
      <c r="F136" s="334" t="s">
        <v>940</v>
      </c>
      <c r="G136" s="226"/>
      <c r="H136" s="326" t="s">
        <v>1138</v>
      </c>
      <c r="I136" s="327" t="s">
        <v>1138</v>
      </c>
      <c r="J136" s="327" t="s">
        <v>1138</v>
      </c>
      <c r="K136" s="328" t="s">
        <v>1139</v>
      </c>
      <c r="L136" s="335" t="s">
        <v>1140</v>
      </c>
      <c r="M136" s="330" t="s">
        <v>1141</v>
      </c>
    </row>
    <row r="137" spans="1:13" ht="28" customHeight="1" x14ac:dyDescent="0.2">
      <c r="A137" s="75"/>
      <c r="B137" s="331" t="s">
        <v>258</v>
      </c>
      <c r="C137" s="332">
        <v>42552</v>
      </c>
      <c r="D137" s="333" t="s">
        <v>941</v>
      </c>
      <c r="E137" s="333" t="s">
        <v>517</v>
      </c>
      <c r="F137" s="334" t="s">
        <v>942</v>
      </c>
      <c r="G137" s="226"/>
      <c r="H137" s="326" t="s">
        <v>1138</v>
      </c>
      <c r="I137" s="327" t="s">
        <v>1138</v>
      </c>
      <c r="J137" s="327" t="s">
        <v>1138</v>
      </c>
      <c r="K137" s="328" t="s">
        <v>1139</v>
      </c>
      <c r="L137" s="335" t="s">
        <v>1140</v>
      </c>
      <c r="M137" s="330" t="s">
        <v>1141</v>
      </c>
    </row>
    <row r="138" spans="1:13" ht="28" customHeight="1" x14ac:dyDescent="0.2">
      <c r="A138" s="75"/>
      <c r="B138" s="331" t="s">
        <v>260</v>
      </c>
      <c r="C138" s="332">
        <v>42522</v>
      </c>
      <c r="D138" s="333" t="s">
        <v>870</v>
      </c>
      <c r="E138" s="333" t="s">
        <v>659</v>
      </c>
      <c r="F138" s="334" t="s">
        <v>943</v>
      </c>
      <c r="G138" s="226"/>
      <c r="H138" s="326" t="s">
        <v>1138</v>
      </c>
      <c r="I138" s="327" t="s">
        <v>1138</v>
      </c>
      <c r="J138" s="327" t="s">
        <v>1138</v>
      </c>
      <c r="K138" s="328" t="s">
        <v>1138</v>
      </c>
      <c r="L138" s="335" t="s">
        <v>1142</v>
      </c>
      <c r="M138" s="330" t="s">
        <v>1142</v>
      </c>
    </row>
    <row r="139" spans="1:13" ht="28" customHeight="1" x14ac:dyDescent="0.2">
      <c r="A139" s="75"/>
      <c r="B139" s="331" t="s">
        <v>261</v>
      </c>
      <c r="C139" s="332">
        <v>42248</v>
      </c>
      <c r="D139" s="333" t="s">
        <v>870</v>
      </c>
      <c r="E139" s="333" t="s">
        <v>637</v>
      </c>
      <c r="F139" s="334" t="s">
        <v>944</v>
      </c>
      <c r="G139" s="226"/>
      <c r="H139" s="326" t="s">
        <v>1138</v>
      </c>
      <c r="I139" s="327" t="s">
        <v>1138</v>
      </c>
      <c r="J139" s="327" t="s">
        <v>1138</v>
      </c>
      <c r="K139" s="328" t="s">
        <v>1138</v>
      </c>
      <c r="L139" s="335" t="s">
        <v>1142</v>
      </c>
      <c r="M139" s="330" t="s">
        <v>1142</v>
      </c>
    </row>
    <row r="140" spans="1:13" ht="28" customHeight="1" x14ac:dyDescent="0.2">
      <c r="A140" s="75"/>
      <c r="B140" s="331" t="s">
        <v>263</v>
      </c>
      <c r="C140" s="332">
        <v>44440</v>
      </c>
      <c r="D140" s="333" t="s">
        <v>945</v>
      </c>
      <c r="E140" s="333" t="s">
        <v>60</v>
      </c>
      <c r="F140" s="334" t="s">
        <v>946</v>
      </c>
      <c r="G140" s="226"/>
      <c r="H140" s="326" t="s">
        <v>1138</v>
      </c>
      <c r="I140" s="327" t="s">
        <v>1138</v>
      </c>
      <c r="J140" s="327" t="s">
        <v>1138</v>
      </c>
      <c r="K140" s="328" t="s">
        <v>1138</v>
      </c>
      <c r="L140" s="335" t="s">
        <v>1142</v>
      </c>
      <c r="M140" s="330" t="s">
        <v>1142</v>
      </c>
    </row>
    <row r="141" spans="1:13" ht="28" customHeight="1" x14ac:dyDescent="0.2">
      <c r="A141" s="75"/>
      <c r="B141" s="331" t="s">
        <v>265</v>
      </c>
      <c r="C141" s="332">
        <v>28642</v>
      </c>
      <c r="D141" s="333" t="s">
        <v>947</v>
      </c>
      <c r="E141" s="333" t="s">
        <v>138</v>
      </c>
      <c r="F141" s="334" t="s">
        <v>948</v>
      </c>
      <c r="G141" s="226"/>
      <c r="H141" s="326" t="s">
        <v>1138</v>
      </c>
      <c r="I141" s="327" t="s">
        <v>1139</v>
      </c>
      <c r="J141" s="327" t="s">
        <v>1138</v>
      </c>
      <c r="K141" s="328" t="s">
        <v>1139</v>
      </c>
      <c r="L141" s="335" t="s">
        <v>1140</v>
      </c>
      <c r="M141" s="330" t="s">
        <v>1143</v>
      </c>
    </row>
    <row r="142" spans="1:13" ht="28" customHeight="1" x14ac:dyDescent="0.2">
      <c r="A142" s="75"/>
      <c r="B142" s="331" t="s">
        <v>267</v>
      </c>
      <c r="C142" s="332">
        <v>43252</v>
      </c>
      <c r="D142" s="333" t="s">
        <v>949</v>
      </c>
      <c r="E142" s="333" t="s">
        <v>515</v>
      </c>
      <c r="F142" s="334" t="s">
        <v>950</v>
      </c>
      <c r="G142" s="226"/>
      <c r="H142" s="326" t="s">
        <v>1138</v>
      </c>
      <c r="I142" s="327" t="s">
        <v>1138</v>
      </c>
      <c r="J142" s="327" t="s">
        <v>1138</v>
      </c>
      <c r="K142" s="328" t="s">
        <v>1139</v>
      </c>
      <c r="L142" s="335" t="s">
        <v>1140</v>
      </c>
      <c r="M142" s="330" t="s">
        <v>1141</v>
      </c>
    </row>
    <row r="143" spans="1:13" ht="28" customHeight="1" x14ac:dyDescent="0.2">
      <c r="A143" s="75"/>
      <c r="B143" s="331" t="s">
        <v>269</v>
      </c>
      <c r="C143" s="332">
        <v>44958</v>
      </c>
      <c r="D143" s="333" t="s">
        <v>951</v>
      </c>
      <c r="E143" s="333" t="s">
        <v>128</v>
      </c>
      <c r="F143" s="334" t="s">
        <v>952</v>
      </c>
      <c r="G143" s="226"/>
      <c r="H143" s="326" t="s">
        <v>1138</v>
      </c>
      <c r="I143" s="327" t="s">
        <v>1138</v>
      </c>
      <c r="J143" s="327" t="s">
        <v>1138</v>
      </c>
      <c r="K143" s="328" t="s">
        <v>1139</v>
      </c>
      <c r="L143" s="335" t="s">
        <v>1140</v>
      </c>
      <c r="M143" s="330" t="s">
        <v>1141</v>
      </c>
    </row>
    <row r="144" spans="1:13" ht="28" customHeight="1" x14ac:dyDescent="0.2">
      <c r="A144" s="75"/>
      <c r="B144" s="331" t="s">
        <v>270</v>
      </c>
      <c r="C144" s="332">
        <v>43282</v>
      </c>
      <c r="D144" s="333" t="s">
        <v>953</v>
      </c>
      <c r="E144" s="333" t="s">
        <v>245</v>
      </c>
      <c r="F144" s="334" t="s">
        <v>954</v>
      </c>
      <c r="G144" s="226"/>
      <c r="H144" s="326" t="s">
        <v>1138</v>
      </c>
      <c r="I144" s="327" t="s">
        <v>1138</v>
      </c>
      <c r="J144" s="327" t="s">
        <v>1138</v>
      </c>
      <c r="K144" s="328" t="s">
        <v>1139</v>
      </c>
      <c r="L144" s="335" t="s">
        <v>1140</v>
      </c>
      <c r="M144" s="330" t="s">
        <v>1141</v>
      </c>
    </row>
    <row r="145" spans="1:13" ht="28" customHeight="1" x14ac:dyDescent="0.2">
      <c r="A145" s="75"/>
      <c r="B145" s="331" t="s">
        <v>272</v>
      </c>
      <c r="C145" s="332">
        <v>44228</v>
      </c>
      <c r="D145" s="333" t="s">
        <v>955</v>
      </c>
      <c r="E145" s="333" t="s">
        <v>442</v>
      </c>
      <c r="F145" s="334" t="s">
        <v>956</v>
      </c>
      <c r="G145" s="226"/>
      <c r="H145" s="326" t="s">
        <v>1138</v>
      </c>
      <c r="I145" s="327" t="s">
        <v>1138</v>
      </c>
      <c r="J145" s="327" t="s">
        <v>1138</v>
      </c>
      <c r="K145" s="328" t="s">
        <v>1139</v>
      </c>
      <c r="L145" s="335" t="s">
        <v>1140</v>
      </c>
      <c r="M145" s="330" t="s">
        <v>1141</v>
      </c>
    </row>
    <row r="146" spans="1:13" ht="28" customHeight="1" x14ac:dyDescent="0.2">
      <c r="A146" s="75"/>
      <c r="B146" s="331" t="s">
        <v>274</v>
      </c>
      <c r="C146" s="332">
        <v>41852</v>
      </c>
      <c r="D146" s="333" t="s">
        <v>957</v>
      </c>
      <c r="E146" s="333" t="s">
        <v>349</v>
      </c>
      <c r="F146" s="334" t="s">
        <v>958</v>
      </c>
      <c r="G146" s="226"/>
      <c r="H146" s="326" t="s">
        <v>1138</v>
      </c>
      <c r="I146" s="327" t="s">
        <v>1138</v>
      </c>
      <c r="J146" s="327" t="s">
        <v>1139</v>
      </c>
      <c r="K146" s="328" t="s">
        <v>1139</v>
      </c>
      <c r="L146" s="335" t="s">
        <v>1140</v>
      </c>
      <c r="M146" s="330" t="s">
        <v>1141</v>
      </c>
    </row>
    <row r="147" spans="1:13" ht="28" customHeight="1" x14ac:dyDescent="0.2">
      <c r="A147" s="75"/>
      <c r="B147" s="331" t="s">
        <v>276</v>
      </c>
      <c r="C147" s="332">
        <v>43922</v>
      </c>
      <c r="D147" s="333" t="s">
        <v>959</v>
      </c>
      <c r="E147" s="333" t="s">
        <v>52</v>
      </c>
      <c r="F147" s="334" t="s">
        <v>960</v>
      </c>
      <c r="G147" s="226"/>
      <c r="H147" s="326" t="s">
        <v>1138</v>
      </c>
      <c r="I147" s="327" t="s">
        <v>1138</v>
      </c>
      <c r="J147" s="327" t="s">
        <v>1138</v>
      </c>
      <c r="K147" s="328" t="s">
        <v>1139</v>
      </c>
      <c r="L147" s="335" t="s">
        <v>1140</v>
      </c>
      <c r="M147" s="330" t="s">
        <v>1141</v>
      </c>
    </row>
    <row r="148" spans="1:13" ht="28" customHeight="1" x14ac:dyDescent="0.2">
      <c r="A148" s="75"/>
      <c r="B148" s="331" t="s">
        <v>277</v>
      </c>
      <c r="C148" s="332">
        <v>40695</v>
      </c>
      <c r="D148" s="333" t="s">
        <v>961</v>
      </c>
      <c r="E148" s="333" t="s">
        <v>292</v>
      </c>
      <c r="F148" s="334" t="s">
        <v>962</v>
      </c>
      <c r="G148" s="226"/>
      <c r="H148" s="326" t="s">
        <v>1138</v>
      </c>
      <c r="I148" s="327" t="s">
        <v>1138</v>
      </c>
      <c r="J148" s="327" t="s">
        <v>1138</v>
      </c>
      <c r="K148" s="328" t="s">
        <v>1139</v>
      </c>
      <c r="L148" s="335" t="s">
        <v>1140</v>
      </c>
      <c r="M148" s="330" t="s">
        <v>1141</v>
      </c>
    </row>
    <row r="149" spans="1:13" ht="28" customHeight="1" x14ac:dyDescent="0.2">
      <c r="A149" s="75"/>
      <c r="B149" s="331" t="s">
        <v>278</v>
      </c>
      <c r="C149" s="332" t="s">
        <v>963</v>
      </c>
      <c r="D149" s="333" t="s">
        <v>964</v>
      </c>
      <c r="E149" s="333" t="s">
        <v>126</v>
      </c>
      <c r="F149" s="334" t="s">
        <v>965</v>
      </c>
      <c r="G149" s="226"/>
      <c r="H149" s="326" t="s">
        <v>1138</v>
      </c>
      <c r="I149" s="327" t="s">
        <v>1138</v>
      </c>
      <c r="J149" s="327" t="s">
        <v>1138</v>
      </c>
      <c r="K149" s="328" t="s">
        <v>1139</v>
      </c>
      <c r="L149" s="335" t="s">
        <v>1140</v>
      </c>
      <c r="M149" s="330" t="s">
        <v>1141</v>
      </c>
    </row>
    <row r="150" spans="1:13" ht="28" customHeight="1" x14ac:dyDescent="0.2">
      <c r="A150" s="75"/>
      <c r="B150" s="331" t="s">
        <v>280</v>
      </c>
      <c r="C150" s="332" t="s">
        <v>966</v>
      </c>
      <c r="D150" s="333" t="s">
        <v>967</v>
      </c>
      <c r="E150" s="333" t="s">
        <v>136</v>
      </c>
      <c r="F150" s="334" t="s">
        <v>968</v>
      </c>
      <c r="G150" s="226"/>
      <c r="H150" s="326" t="s">
        <v>1138</v>
      </c>
      <c r="I150" s="327" t="s">
        <v>1138</v>
      </c>
      <c r="J150" s="327" t="s">
        <v>1138</v>
      </c>
      <c r="K150" s="328" t="s">
        <v>1139</v>
      </c>
      <c r="L150" s="335" t="s">
        <v>1140</v>
      </c>
      <c r="M150" s="330" t="s">
        <v>1141</v>
      </c>
    </row>
    <row r="151" spans="1:13" ht="28" customHeight="1" x14ac:dyDescent="0.2">
      <c r="A151" s="75"/>
      <c r="B151" s="331" t="s">
        <v>282</v>
      </c>
      <c r="C151" s="332" t="s">
        <v>969</v>
      </c>
      <c r="D151" s="333" t="s">
        <v>970</v>
      </c>
      <c r="E151" s="333" t="s">
        <v>148</v>
      </c>
      <c r="F151" s="334" t="s">
        <v>971</v>
      </c>
      <c r="G151" s="226"/>
      <c r="H151" s="326" t="s">
        <v>1138</v>
      </c>
      <c r="I151" s="327" t="s">
        <v>1138</v>
      </c>
      <c r="J151" s="327" t="s">
        <v>1138</v>
      </c>
      <c r="K151" s="328" t="s">
        <v>1139</v>
      </c>
      <c r="L151" s="335" t="s">
        <v>1140</v>
      </c>
      <c r="M151" s="330" t="s">
        <v>1141</v>
      </c>
    </row>
    <row r="152" spans="1:13" ht="28" customHeight="1" x14ac:dyDescent="0.2">
      <c r="A152" s="75"/>
      <c r="B152" s="331" t="s">
        <v>284</v>
      </c>
      <c r="C152" s="332">
        <v>39965</v>
      </c>
      <c r="D152" s="333" t="s">
        <v>692</v>
      </c>
      <c r="E152" s="333" t="s">
        <v>439</v>
      </c>
      <c r="F152" s="334" t="s">
        <v>972</v>
      </c>
      <c r="G152" s="75"/>
      <c r="H152" s="326" t="s">
        <v>1138</v>
      </c>
      <c r="I152" s="327" t="s">
        <v>1138</v>
      </c>
      <c r="J152" s="327" t="s">
        <v>1138</v>
      </c>
      <c r="K152" s="328" t="s">
        <v>1138</v>
      </c>
      <c r="L152" s="335" t="s">
        <v>1142</v>
      </c>
      <c r="M152" s="330" t="s">
        <v>1142</v>
      </c>
    </row>
    <row r="153" spans="1:13" ht="28" customHeight="1" x14ac:dyDescent="0.2">
      <c r="A153" s="75"/>
      <c r="B153" s="331" t="s">
        <v>286</v>
      </c>
      <c r="C153" s="332" t="s">
        <v>973</v>
      </c>
      <c r="D153" s="333" t="s">
        <v>974</v>
      </c>
      <c r="E153" s="333" t="s">
        <v>98</v>
      </c>
      <c r="F153" s="334" t="s">
        <v>975</v>
      </c>
      <c r="G153" s="75"/>
      <c r="H153" s="326" t="s">
        <v>1138</v>
      </c>
      <c r="I153" s="327" t="s">
        <v>1138</v>
      </c>
      <c r="J153" s="327" t="s">
        <v>1138</v>
      </c>
      <c r="K153" s="328" t="s">
        <v>1139</v>
      </c>
      <c r="L153" s="335" t="s">
        <v>1140</v>
      </c>
      <c r="M153" s="330" t="s">
        <v>1141</v>
      </c>
    </row>
    <row r="154" spans="1:13" ht="28" customHeight="1" x14ac:dyDescent="0.2">
      <c r="A154" s="75"/>
      <c r="B154" s="331" t="s">
        <v>288</v>
      </c>
      <c r="C154" s="332">
        <v>40848</v>
      </c>
      <c r="D154" s="333" t="s">
        <v>976</v>
      </c>
      <c r="E154" s="333" t="s">
        <v>556</v>
      </c>
      <c r="F154" s="334" t="s">
        <v>977</v>
      </c>
      <c r="G154" s="75"/>
      <c r="H154" s="326" t="s">
        <v>1138</v>
      </c>
      <c r="I154" s="327" t="s">
        <v>1138</v>
      </c>
      <c r="J154" s="327" t="s">
        <v>1138</v>
      </c>
      <c r="K154" s="328" t="s">
        <v>1139</v>
      </c>
      <c r="L154" s="335" t="s">
        <v>1140</v>
      </c>
      <c r="M154" s="330" t="s">
        <v>1141</v>
      </c>
    </row>
    <row r="155" spans="1:13" ht="28" customHeight="1" x14ac:dyDescent="0.2">
      <c r="A155" s="75"/>
      <c r="B155" s="331" t="s">
        <v>289</v>
      </c>
      <c r="C155" s="332" t="s">
        <v>978</v>
      </c>
      <c r="D155" s="333" t="s">
        <v>979</v>
      </c>
      <c r="E155" s="333" t="s">
        <v>120</v>
      </c>
      <c r="F155" s="334" t="s">
        <v>980</v>
      </c>
      <c r="G155" s="75"/>
      <c r="H155" s="326" t="s">
        <v>1138</v>
      </c>
      <c r="I155" s="327" t="s">
        <v>1138</v>
      </c>
      <c r="J155" s="327" t="s">
        <v>1138</v>
      </c>
      <c r="K155" s="328" t="s">
        <v>1139</v>
      </c>
      <c r="L155" s="335" t="s">
        <v>1140</v>
      </c>
      <c r="M155" s="330" t="s">
        <v>1141</v>
      </c>
    </row>
    <row r="156" spans="1:13" ht="28" customHeight="1" x14ac:dyDescent="0.2">
      <c r="A156" s="75"/>
      <c r="B156" s="331" t="s">
        <v>291</v>
      </c>
      <c r="C156" s="332">
        <v>44197</v>
      </c>
      <c r="D156" s="333" t="s">
        <v>981</v>
      </c>
      <c r="E156" s="333" t="s">
        <v>92</v>
      </c>
      <c r="F156" s="334" t="s">
        <v>982</v>
      </c>
      <c r="G156" s="75"/>
      <c r="H156" s="326" t="s">
        <v>1138</v>
      </c>
      <c r="I156" s="327" t="s">
        <v>1138</v>
      </c>
      <c r="J156" s="327" t="s">
        <v>1138</v>
      </c>
      <c r="K156" s="328" t="s">
        <v>1139</v>
      </c>
      <c r="L156" s="335" t="s">
        <v>1140</v>
      </c>
      <c r="M156" s="330" t="s">
        <v>1141</v>
      </c>
    </row>
    <row r="157" spans="1:13" ht="28" customHeight="1" x14ac:dyDescent="0.2">
      <c r="A157" s="75"/>
      <c r="B157" s="331" t="s">
        <v>293</v>
      </c>
      <c r="C157" s="332">
        <v>38139</v>
      </c>
      <c r="D157" s="333" t="s">
        <v>983</v>
      </c>
      <c r="E157" s="336" t="s">
        <v>984</v>
      </c>
      <c r="F157" s="334" t="s">
        <v>985</v>
      </c>
      <c r="G157" s="75"/>
      <c r="H157" s="326" t="s">
        <v>1139</v>
      </c>
      <c r="I157" s="327" t="s">
        <v>1138</v>
      </c>
      <c r="J157" s="327" t="s">
        <v>1138</v>
      </c>
      <c r="K157" s="328" t="s">
        <v>1139</v>
      </c>
      <c r="L157" s="335" t="s">
        <v>1140</v>
      </c>
      <c r="M157" s="330" t="s">
        <v>1143</v>
      </c>
    </row>
    <row r="158" spans="1:13" ht="28" customHeight="1" x14ac:dyDescent="0.2">
      <c r="A158" s="75"/>
      <c r="B158" s="331" t="s">
        <v>295</v>
      </c>
      <c r="C158" s="332" t="s">
        <v>823</v>
      </c>
      <c r="D158" s="333" t="s">
        <v>986</v>
      </c>
      <c r="E158" s="333" t="s">
        <v>377</v>
      </c>
      <c r="F158" s="334" t="s">
        <v>987</v>
      </c>
      <c r="G158" s="75"/>
      <c r="H158" s="326" t="s">
        <v>1138</v>
      </c>
      <c r="I158" s="327" t="s">
        <v>1138</v>
      </c>
      <c r="J158" s="327" t="s">
        <v>1138</v>
      </c>
      <c r="K158" s="328" t="s">
        <v>1139</v>
      </c>
      <c r="L158" s="335" t="s">
        <v>1140</v>
      </c>
      <c r="M158" s="330" t="s">
        <v>1141</v>
      </c>
    </row>
    <row r="159" spans="1:13" ht="28" customHeight="1" x14ac:dyDescent="0.2">
      <c r="A159" s="75"/>
      <c r="B159" s="331" t="s">
        <v>297</v>
      </c>
      <c r="C159" s="332" t="s">
        <v>988</v>
      </c>
      <c r="D159" s="333" t="s">
        <v>989</v>
      </c>
      <c r="E159" s="333" t="s">
        <v>249</v>
      </c>
      <c r="F159" s="334" t="s">
        <v>990</v>
      </c>
      <c r="G159" s="75"/>
      <c r="H159" s="326" t="s">
        <v>1138</v>
      </c>
      <c r="I159" s="327" t="s">
        <v>1138</v>
      </c>
      <c r="J159" s="327" t="s">
        <v>1138</v>
      </c>
      <c r="K159" s="328" t="s">
        <v>1139</v>
      </c>
      <c r="L159" s="335" t="s">
        <v>1140</v>
      </c>
      <c r="M159" s="330" t="s">
        <v>1141</v>
      </c>
    </row>
    <row r="160" spans="1:13" ht="28" customHeight="1" x14ac:dyDescent="0.2">
      <c r="A160" s="75"/>
      <c r="B160" s="331" t="s">
        <v>299</v>
      </c>
      <c r="C160" s="332" t="s">
        <v>991</v>
      </c>
      <c r="D160" s="333" t="s">
        <v>992</v>
      </c>
      <c r="E160" s="333" t="s">
        <v>144</v>
      </c>
      <c r="F160" s="334" t="s">
        <v>993</v>
      </c>
      <c r="G160" s="75"/>
      <c r="H160" s="326" t="s">
        <v>1138</v>
      </c>
      <c r="I160" s="327" t="s">
        <v>1139</v>
      </c>
      <c r="J160" s="327" t="s">
        <v>1138</v>
      </c>
      <c r="K160" s="328" t="s">
        <v>1139</v>
      </c>
      <c r="L160" s="335" t="s">
        <v>1140</v>
      </c>
      <c r="M160" s="330" t="s">
        <v>1143</v>
      </c>
    </row>
    <row r="161" spans="1:13" ht="28" customHeight="1" x14ac:dyDescent="0.2">
      <c r="A161" s="75"/>
      <c r="B161" s="331" t="s">
        <v>301</v>
      </c>
      <c r="C161" s="332">
        <v>32964</v>
      </c>
      <c r="D161" s="333" t="s">
        <v>994</v>
      </c>
      <c r="E161" s="333" t="s">
        <v>199</v>
      </c>
      <c r="F161" s="334" t="s">
        <v>995</v>
      </c>
      <c r="G161" s="75"/>
      <c r="H161" s="326" t="s">
        <v>1138</v>
      </c>
      <c r="I161" s="327" t="s">
        <v>1139</v>
      </c>
      <c r="J161" s="327" t="s">
        <v>1138</v>
      </c>
      <c r="K161" s="328" t="s">
        <v>1139</v>
      </c>
      <c r="L161" s="335" t="s">
        <v>1140</v>
      </c>
      <c r="M161" s="330" t="s">
        <v>1143</v>
      </c>
    </row>
    <row r="162" spans="1:13" ht="28" customHeight="1" x14ac:dyDescent="0.2">
      <c r="A162" s="75"/>
      <c r="B162" s="331" t="s">
        <v>303</v>
      </c>
      <c r="C162" s="332" t="s">
        <v>919</v>
      </c>
      <c r="D162" s="333" t="s">
        <v>996</v>
      </c>
      <c r="E162" s="333" t="s">
        <v>40</v>
      </c>
      <c r="F162" s="334" t="s">
        <v>997</v>
      </c>
      <c r="G162" s="75"/>
      <c r="H162" s="326" t="s">
        <v>1138</v>
      </c>
      <c r="I162" s="327" t="s">
        <v>1138</v>
      </c>
      <c r="J162" s="327" t="s">
        <v>1138</v>
      </c>
      <c r="K162" s="328" t="s">
        <v>1139</v>
      </c>
      <c r="L162" s="335" t="s">
        <v>1140</v>
      </c>
      <c r="M162" s="330" t="s">
        <v>1141</v>
      </c>
    </row>
    <row r="163" spans="1:13" ht="28" customHeight="1" x14ac:dyDescent="0.2">
      <c r="A163" s="75"/>
      <c r="B163" s="331" t="s">
        <v>305</v>
      </c>
      <c r="C163" s="332">
        <v>42614</v>
      </c>
      <c r="D163" s="333" t="s">
        <v>701</v>
      </c>
      <c r="E163" s="333" t="s">
        <v>100</v>
      </c>
      <c r="F163" s="334" t="s">
        <v>998</v>
      </c>
      <c r="G163" s="75"/>
      <c r="H163" s="326" t="s">
        <v>1138</v>
      </c>
      <c r="I163" s="327" t="s">
        <v>1138</v>
      </c>
      <c r="J163" s="327" t="s">
        <v>1138</v>
      </c>
      <c r="K163" s="328" t="s">
        <v>1138</v>
      </c>
      <c r="L163" s="335" t="s">
        <v>1142</v>
      </c>
      <c r="M163" s="330" t="s">
        <v>1142</v>
      </c>
    </row>
    <row r="164" spans="1:13" ht="28" customHeight="1" x14ac:dyDescent="0.2">
      <c r="A164" s="75"/>
      <c r="B164" s="331" t="s">
        <v>307</v>
      </c>
      <c r="C164" s="332" t="s">
        <v>999</v>
      </c>
      <c r="D164" s="333" t="s">
        <v>1000</v>
      </c>
      <c r="E164" s="333" t="s">
        <v>483</v>
      </c>
      <c r="F164" s="334" t="s">
        <v>1001</v>
      </c>
      <c r="G164" s="75"/>
      <c r="H164" s="326" t="s">
        <v>1138</v>
      </c>
      <c r="I164" s="327" t="s">
        <v>1138</v>
      </c>
      <c r="J164" s="327" t="s">
        <v>1138</v>
      </c>
      <c r="K164" s="328" t="s">
        <v>1139</v>
      </c>
      <c r="L164" s="335" t="s">
        <v>1140</v>
      </c>
      <c r="M164" s="330" t="s">
        <v>1141</v>
      </c>
    </row>
    <row r="165" spans="1:13" ht="28" customHeight="1" x14ac:dyDescent="0.2">
      <c r="A165" s="75"/>
      <c r="B165" s="331" t="s">
        <v>309</v>
      </c>
      <c r="C165" s="332">
        <v>39295</v>
      </c>
      <c r="D165" s="333" t="s">
        <v>1002</v>
      </c>
      <c r="E165" s="333" t="s">
        <v>130</v>
      </c>
      <c r="F165" s="334" t="s">
        <v>1003</v>
      </c>
      <c r="G165" s="75"/>
      <c r="H165" s="326" t="s">
        <v>1138</v>
      </c>
      <c r="I165" s="327" t="s">
        <v>1138</v>
      </c>
      <c r="J165" s="327" t="s">
        <v>1138</v>
      </c>
      <c r="K165" s="328" t="s">
        <v>1139</v>
      </c>
      <c r="L165" s="335" t="s">
        <v>1140</v>
      </c>
      <c r="M165" s="330" t="s">
        <v>1141</v>
      </c>
    </row>
    <row r="166" spans="1:13" ht="28" customHeight="1" x14ac:dyDescent="0.2">
      <c r="A166" s="75"/>
      <c r="B166" s="331" t="s">
        <v>311</v>
      </c>
      <c r="C166" s="332" t="s">
        <v>915</v>
      </c>
      <c r="D166" s="333" t="s">
        <v>1004</v>
      </c>
      <c r="E166" s="333" t="s">
        <v>104</v>
      </c>
      <c r="F166" s="334" t="s">
        <v>1005</v>
      </c>
      <c r="G166" s="75"/>
      <c r="H166" s="326" t="s">
        <v>1138</v>
      </c>
      <c r="I166" s="327" t="s">
        <v>1138</v>
      </c>
      <c r="J166" s="327" t="s">
        <v>1138</v>
      </c>
      <c r="K166" s="328" t="s">
        <v>1139</v>
      </c>
      <c r="L166" s="335" t="s">
        <v>1140</v>
      </c>
      <c r="M166" s="330" t="s">
        <v>1141</v>
      </c>
    </row>
    <row r="167" spans="1:13" ht="28" customHeight="1" x14ac:dyDescent="0.2">
      <c r="A167" s="75"/>
      <c r="B167" s="331" t="s">
        <v>312</v>
      </c>
      <c r="C167" s="332">
        <v>44713</v>
      </c>
      <c r="D167" s="333" t="s">
        <v>1006</v>
      </c>
      <c r="E167" s="333" t="s">
        <v>20</v>
      </c>
      <c r="F167" s="334" t="s">
        <v>1007</v>
      </c>
      <c r="G167" s="75"/>
      <c r="H167" s="326" t="s">
        <v>1138</v>
      </c>
      <c r="I167" s="327" t="s">
        <v>1138</v>
      </c>
      <c r="J167" s="327" t="s">
        <v>1138</v>
      </c>
      <c r="K167" s="328" t="s">
        <v>1139</v>
      </c>
      <c r="L167" s="335" t="s">
        <v>1140</v>
      </c>
      <c r="M167" s="330" t="s">
        <v>1141</v>
      </c>
    </row>
    <row r="168" spans="1:13" ht="28" customHeight="1" x14ac:dyDescent="0.2">
      <c r="A168" s="75"/>
      <c r="B168" s="331" t="s">
        <v>313</v>
      </c>
      <c r="C168" s="332">
        <v>44958</v>
      </c>
      <c r="D168" s="333" t="s">
        <v>953</v>
      </c>
      <c r="E168" s="333" t="s">
        <v>177</v>
      </c>
      <c r="F168" s="334" t="s">
        <v>1008</v>
      </c>
      <c r="G168" s="75"/>
      <c r="H168" s="326" t="s">
        <v>1138</v>
      </c>
      <c r="I168" s="327" t="s">
        <v>1138</v>
      </c>
      <c r="J168" s="327" t="s">
        <v>1138</v>
      </c>
      <c r="K168" s="328" t="s">
        <v>1138</v>
      </c>
      <c r="L168" s="335" t="s">
        <v>1142</v>
      </c>
      <c r="M168" s="330" t="s">
        <v>1142</v>
      </c>
    </row>
    <row r="169" spans="1:13" ht="28" customHeight="1" x14ac:dyDescent="0.2">
      <c r="A169" s="75"/>
      <c r="B169" s="331" t="s">
        <v>315</v>
      </c>
      <c r="C169" s="332">
        <v>44713</v>
      </c>
      <c r="D169" s="333" t="s">
        <v>1009</v>
      </c>
      <c r="E169" s="333" t="s">
        <v>44</v>
      </c>
      <c r="F169" s="334" t="s">
        <v>1010</v>
      </c>
      <c r="G169" s="75"/>
      <c r="H169" s="326" t="s">
        <v>1138</v>
      </c>
      <c r="I169" s="327" t="s">
        <v>1138</v>
      </c>
      <c r="J169" s="327" t="s">
        <v>1138</v>
      </c>
      <c r="K169" s="328" t="s">
        <v>1138</v>
      </c>
      <c r="L169" s="335" t="s">
        <v>1142</v>
      </c>
      <c r="M169" s="330" t="s">
        <v>1142</v>
      </c>
    </row>
    <row r="170" spans="1:13" ht="28" customHeight="1" x14ac:dyDescent="0.2">
      <c r="A170" s="75"/>
      <c r="B170" s="331" t="s">
        <v>317</v>
      </c>
      <c r="C170" s="332">
        <v>44743</v>
      </c>
      <c r="D170" s="333" t="s">
        <v>846</v>
      </c>
      <c r="E170" s="333" t="s">
        <v>627</v>
      </c>
      <c r="F170" s="334" t="s">
        <v>1011</v>
      </c>
      <c r="G170" s="75"/>
      <c r="H170" s="326" t="s">
        <v>1138</v>
      </c>
      <c r="I170" s="327" t="s">
        <v>1138</v>
      </c>
      <c r="J170" s="327" t="s">
        <v>1139</v>
      </c>
      <c r="K170" s="328" t="s">
        <v>1138</v>
      </c>
      <c r="L170" s="335" t="s">
        <v>1140</v>
      </c>
      <c r="M170" s="330" t="s">
        <v>1144</v>
      </c>
    </row>
    <row r="171" spans="1:13" ht="28" customHeight="1" x14ac:dyDescent="0.2">
      <c r="A171" s="75"/>
      <c r="B171" s="331" t="s">
        <v>318</v>
      </c>
      <c r="C171" s="332">
        <v>44805</v>
      </c>
      <c r="D171" s="333" t="s">
        <v>953</v>
      </c>
      <c r="E171" s="333" t="s">
        <v>167</v>
      </c>
      <c r="F171" s="334" t="s">
        <v>1012</v>
      </c>
      <c r="G171" s="75"/>
      <c r="H171" s="326" t="s">
        <v>1138</v>
      </c>
      <c r="I171" s="327" t="s">
        <v>1138</v>
      </c>
      <c r="J171" s="327" t="s">
        <v>1138</v>
      </c>
      <c r="K171" s="328" t="s">
        <v>1138</v>
      </c>
      <c r="L171" s="335" t="s">
        <v>1142</v>
      </c>
      <c r="M171" s="330" t="s">
        <v>1142</v>
      </c>
    </row>
    <row r="172" spans="1:13" ht="28" customHeight="1" x14ac:dyDescent="0.2">
      <c r="A172" s="75"/>
      <c r="B172" s="331" t="s">
        <v>319</v>
      </c>
      <c r="C172" s="332">
        <v>40057</v>
      </c>
      <c r="D172" s="333" t="s">
        <v>1013</v>
      </c>
      <c r="E172" s="333" t="s">
        <v>304</v>
      </c>
      <c r="F172" s="334" t="s">
        <v>1014</v>
      </c>
      <c r="G172" s="75"/>
      <c r="H172" s="326" t="s">
        <v>1138</v>
      </c>
      <c r="I172" s="327" t="s">
        <v>1138</v>
      </c>
      <c r="J172" s="327" t="s">
        <v>1138</v>
      </c>
      <c r="K172" s="328" t="s">
        <v>1139</v>
      </c>
      <c r="L172" s="335" t="s">
        <v>1140</v>
      </c>
      <c r="M172" s="330" t="s">
        <v>1141</v>
      </c>
    </row>
    <row r="173" spans="1:13" ht="28" customHeight="1" x14ac:dyDescent="0.2">
      <c r="A173" s="75"/>
      <c r="B173" s="331" t="s">
        <v>321</v>
      </c>
      <c r="C173" s="332" t="s">
        <v>843</v>
      </c>
      <c r="D173" s="333" t="s">
        <v>1015</v>
      </c>
      <c r="E173" s="333" t="s">
        <v>459</v>
      </c>
      <c r="F173" s="334" t="s">
        <v>1016</v>
      </c>
      <c r="G173" s="75"/>
      <c r="H173" s="326" t="s">
        <v>1138</v>
      </c>
      <c r="I173" s="327" t="s">
        <v>1138</v>
      </c>
      <c r="J173" s="327" t="s">
        <v>1138</v>
      </c>
      <c r="K173" s="328" t="s">
        <v>1139</v>
      </c>
      <c r="L173" s="335" t="s">
        <v>1140</v>
      </c>
      <c r="M173" s="330" t="s">
        <v>1141</v>
      </c>
    </row>
    <row r="174" spans="1:13" ht="28" customHeight="1" x14ac:dyDescent="0.2">
      <c r="A174" s="75"/>
      <c r="B174" s="331" t="s">
        <v>322</v>
      </c>
      <c r="C174" s="332">
        <v>43101</v>
      </c>
      <c r="D174" s="333" t="s">
        <v>701</v>
      </c>
      <c r="E174" s="333" t="s">
        <v>156</v>
      </c>
      <c r="F174" s="334" t="s">
        <v>1017</v>
      </c>
      <c r="G174" s="75"/>
      <c r="H174" s="326" t="s">
        <v>1138</v>
      </c>
      <c r="I174" s="327" t="s">
        <v>1138</v>
      </c>
      <c r="J174" s="327" t="s">
        <v>1138</v>
      </c>
      <c r="K174" s="328" t="s">
        <v>1139</v>
      </c>
      <c r="L174" s="335" t="s">
        <v>1140</v>
      </c>
      <c r="M174" s="330" t="s">
        <v>1141</v>
      </c>
    </row>
    <row r="175" spans="1:13" ht="28" customHeight="1" x14ac:dyDescent="0.2">
      <c r="A175" s="75"/>
      <c r="B175" s="331" t="s">
        <v>324</v>
      </c>
      <c r="C175" s="332">
        <v>43101</v>
      </c>
      <c r="D175" s="333" t="s">
        <v>1018</v>
      </c>
      <c r="E175" s="333" t="s">
        <v>479</v>
      </c>
      <c r="F175" s="334" t="s">
        <v>1019</v>
      </c>
      <c r="G175" s="75"/>
      <c r="H175" s="326" t="s">
        <v>1138</v>
      </c>
      <c r="I175" s="327" t="s">
        <v>1138</v>
      </c>
      <c r="J175" s="327" t="s">
        <v>1138</v>
      </c>
      <c r="K175" s="328" t="s">
        <v>1139</v>
      </c>
      <c r="L175" s="335" t="s">
        <v>1140</v>
      </c>
      <c r="M175" s="330" t="s">
        <v>1141</v>
      </c>
    </row>
    <row r="176" spans="1:13" ht="28" customHeight="1" x14ac:dyDescent="0.2">
      <c r="A176" s="75"/>
      <c r="B176" s="331" t="s">
        <v>325</v>
      </c>
      <c r="C176" s="332">
        <v>39539</v>
      </c>
      <c r="D176" s="333" t="s">
        <v>706</v>
      </c>
      <c r="E176" s="333" t="s">
        <v>229</v>
      </c>
      <c r="F176" s="334" t="s">
        <v>1020</v>
      </c>
      <c r="G176" s="75"/>
      <c r="H176" s="326" t="s">
        <v>1138</v>
      </c>
      <c r="I176" s="327" t="s">
        <v>1138</v>
      </c>
      <c r="J176" s="327" t="s">
        <v>1138</v>
      </c>
      <c r="K176" s="328" t="s">
        <v>1139</v>
      </c>
      <c r="L176" s="335" t="s">
        <v>1140</v>
      </c>
      <c r="M176" s="330" t="s">
        <v>1141</v>
      </c>
    </row>
    <row r="177" spans="1:13" ht="28" customHeight="1" x14ac:dyDescent="0.2">
      <c r="A177" s="75"/>
      <c r="B177" s="331" t="s">
        <v>326</v>
      </c>
      <c r="C177" s="332">
        <v>36312</v>
      </c>
      <c r="D177" s="333" t="s">
        <v>863</v>
      </c>
      <c r="E177" s="333" t="s">
        <v>80</v>
      </c>
      <c r="F177" s="334" t="s">
        <v>1021</v>
      </c>
      <c r="G177" s="75"/>
      <c r="H177" s="326" t="s">
        <v>1138</v>
      </c>
      <c r="I177" s="327" t="s">
        <v>1138</v>
      </c>
      <c r="J177" s="327" t="s">
        <v>1138</v>
      </c>
      <c r="K177" s="328" t="s">
        <v>1139</v>
      </c>
      <c r="L177" s="335" t="s">
        <v>1140</v>
      </c>
      <c r="M177" s="330" t="s">
        <v>1141</v>
      </c>
    </row>
    <row r="178" spans="1:13" ht="28" customHeight="1" x14ac:dyDescent="0.2">
      <c r="A178" s="75"/>
      <c r="B178" s="331" t="s">
        <v>327</v>
      </c>
      <c r="C178" s="332">
        <v>41275</v>
      </c>
      <c r="D178" s="333" t="s">
        <v>1022</v>
      </c>
      <c r="E178" s="333" t="s">
        <v>231</v>
      </c>
      <c r="F178" s="334" t="s">
        <v>1023</v>
      </c>
      <c r="G178" s="75"/>
      <c r="H178" s="326" t="s">
        <v>1138</v>
      </c>
      <c r="I178" s="327" t="s">
        <v>1138</v>
      </c>
      <c r="J178" s="327" t="s">
        <v>1138</v>
      </c>
      <c r="K178" s="328" t="s">
        <v>1139</v>
      </c>
      <c r="L178" s="335" t="s">
        <v>1140</v>
      </c>
      <c r="M178" s="330" t="s">
        <v>1141</v>
      </c>
    </row>
    <row r="179" spans="1:13" ht="28" customHeight="1" x14ac:dyDescent="0.2">
      <c r="A179" s="75"/>
      <c r="B179" s="331" t="s">
        <v>328</v>
      </c>
      <c r="C179" s="332">
        <v>40695</v>
      </c>
      <c r="D179" s="333" t="s">
        <v>1024</v>
      </c>
      <c r="E179" s="333" t="s">
        <v>152</v>
      </c>
      <c r="F179" s="334" t="s">
        <v>1025</v>
      </c>
      <c r="G179" s="75"/>
      <c r="H179" s="326" t="s">
        <v>1138</v>
      </c>
      <c r="I179" s="327" t="s">
        <v>1138</v>
      </c>
      <c r="J179" s="327" t="s">
        <v>1138</v>
      </c>
      <c r="K179" s="328" t="s">
        <v>1139</v>
      </c>
      <c r="L179" s="335" t="s">
        <v>1140</v>
      </c>
      <c r="M179" s="330" t="s">
        <v>1141</v>
      </c>
    </row>
    <row r="180" spans="1:13" ht="28" customHeight="1" x14ac:dyDescent="0.2">
      <c r="A180" s="75"/>
      <c r="B180" s="331" t="s">
        <v>329</v>
      </c>
      <c r="C180" s="332">
        <v>42614</v>
      </c>
      <c r="D180" s="333" t="s">
        <v>1026</v>
      </c>
      <c r="E180" s="333" t="s">
        <v>233</v>
      </c>
      <c r="F180" s="334" t="s">
        <v>1027</v>
      </c>
      <c r="G180" s="75"/>
      <c r="H180" s="326" t="s">
        <v>1138</v>
      </c>
      <c r="I180" s="327" t="s">
        <v>1138</v>
      </c>
      <c r="J180" s="327" t="s">
        <v>1138</v>
      </c>
      <c r="K180" s="328" t="s">
        <v>1139</v>
      </c>
      <c r="L180" s="335" t="s">
        <v>1140</v>
      </c>
      <c r="M180" s="330" t="s">
        <v>1141</v>
      </c>
    </row>
    <row r="181" spans="1:13" ht="28" customHeight="1" x14ac:dyDescent="0.2">
      <c r="A181" s="75"/>
      <c r="B181" s="331" t="s">
        <v>330</v>
      </c>
      <c r="C181" s="332">
        <v>44713</v>
      </c>
      <c r="D181" s="333" t="s">
        <v>1028</v>
      </c>
      <c r="E181" s="333" t="s">
        <v>499</v>
      </c>
      <c r="F181" s="334" t="s">
        <v>1029</v>
      </c>
      <c r="G181" s="75"/>
      <c r="H181" s="326" t="s">
        <v>1138</v>
      </c>
      <c r="I181" s="327" t="s">
        <v>1138</v>
      </c>
      <c r="J181" s="327" t="s">
        <v>1138</v>
      </c>
      <c r="K181" s="328" t="s">
        <v>1139</v>
      </c>
      <c r="L181" s="335" t="s">
        <v>1140</v>
      </c>
      <c r="M181" s="330" t="s">
        <v>1141</v>
      </c>
    </row>
    <row r="182" spans="1:13" ht="28" customHeight="1" x14ac:dyDescent="0.2">
      <c r="A182" s="75"/>
      <c r="B182" s="331" t="s">
        <v>331</v>
      </c>
      <c r="C182" s="332" t="s">
        <v>1030</v>
      </c>
      <c r="D182" s="333" t="s">
        <v>1031</v>
      </c>
      <c r="E182" s="333" t="s">
        <v>273</v>
      </c>
      <c r="F182" s="334" t="s">
        <v>1032</v>
      </c>
      <c r="G182" s="75"/>
      <c r="H182" s="326" t="s">
        <v>1138</v>
      </c>
      <c r="I182" s="327" t="s">
        <v>1138</v>
      </c>
      <c r="J182" s="327" t="s">
        <v>1138</v>
      </c>
      <c r="K182" s="328" t="s">
        <v>1139</v>
      </c>
      <c r="L182" s="335" t="s">
        <v>1140</v>
      </c>
      <c r="M182" s="330" t="s">
        <v>1141</v>
      </c>
    </row>
    <row r="183" spans="1:13" ht="28" customHeight="1" x14ac:dyDescent="0.2">
      <c r="A183" s="75"/>
      <c r="B183" s="331" t="s">
        <v>332</v>
      </c>
      <c r="C183" s="332" t="s">
        <v>919</v>
      </c>
      <c r="D183" s="333" t="s">
        <v>1033</v>
      </c>
      <c r="E183" s="333" t="s">
        <v>316</v>
      </c>
      <c r="F183" s="334" t="s">
        <v>1034</v>
      </c>
      <c r="G183" s="75"/>
      <c r="H183" s="326" t="s">
        <v>1138</v>
      </c>
      <c r="I183" s="327" t="s">
        <v>1138</v>
      </c>
      <c r="J183" s="327" t="s">
        <v>1139</v>
      </c>
      <c r="K183" s="328" t="s">
        <v>1139</v>
      </c>
      <c r="L183" s="335" t="s">
        <v>1140</v>
      </c>
      <c r="M183" s="330" t="s">
        <v>1143</v>
      </c>
    </row>
    <row r="184" spans="1:13" ht="28" customHeight="1" x14ac:dyDescent="0.2">
      <c r="A184" s="75"/>
      <c r="B184" s="331" t="s">
        <v>333</v>
      </c>
      <c r="C184" s="332">
        <v>40422</v>
      </c>
      <c r="D184" s="333" t="s">
        <v>1035</v>
      </c>
      <c r="E184" s="333" t="s">
        <v>257</v>
      </c>
      <c r="F184" s="334" t="s">
        <v>1036</v>
      </c>
      <c r="G184" s="75"/>
      <c r="H184" s="326" t="s">
        <v>1138</v>
      </c>
      <c r="I184" s="327" t="s">
        <v>1138</v>
      </c>
      <c r="J184" s="327" t="s">
        <v>1138</v>
      </c>
      <c r="K184" s="328" t="s">
        <v>1139</v>
      </c>
      <c r="L184" s="335" t="s">
        <v>1140</v>
      </c>
      <c r="M184" s="330" t="s">
        <v>1141</v>
      </c>
    </row>
    <row r="185" spans="1:13" ht="28" customHeight="1" x14ac:dyDescent="0.2">
      <c r="A185" s="75"/>
      <c r="B185" s="331" t="s">
        <v>335</v>
      </c>
      <c r="C185" s="332">
        <v>43344</v>
      </c>
      <c r="D185" s="333" t="s">
        <v>1037</v>
      </c>
      <c r="E185" s="333" t="s">
        <v>568</v>
      </c>
      <c r="F185" s="334" t="s">
        <v>1038</v>
      </c>
      <c r="G185" s="75"/>
      <c r="H185" s="326" t="s">
        <v>1138</v>
      </c>
      <c r="I185" s="327" t="s">
        <v>1138</v>
      </c>
      <c r="J185" s="327" t="s">
        <v>1138</v>
      </c>
      <c r="K185" s="328" t="s">
        <v>1139</v>
      </c>
      <c r="L185" s="335" t="s">
        <v>1140</v>
      </c>
      <c r="M185" s="330" t="s">
        <v>1141</v>
      </c>
    </row>
    <row r="186" spans="1:13" ht="28" customHeight="1" x14ac:dyDescent="0.2">
      <c r="A186" s="75"/>
      <c r="B186" s="331" t="s">
        <v>337</v>
      </c>
      <c r="C186" s="332">
        <v>44562</v>
      </c>
      <c r="D186" s="333" t="s">
        <v>1039</v>
      </c>
      <c r="E186" s="333" t="s">
        <v>24</v>
      </c>
      <c r="F186" s="334" t="s">
        <v>1040</v>
      </c>
      <c r="G186" s="75"/>
      <c r="H186" s="326" t="s">
        <v>1138</v>
      </c>
      <c r="I186" s="327" t="s">
        <v>1138</v>
      </c>
      <c r="J186" s="327" t="s">
        <v>1138</v>
      </c>
      <c r="K186" s="328" t="s">
        <v>1139</v>
      </c>
      <c r="L186" s="335" t="s">
        <v>1140</v>
      </c>
      <c r="M186" s="330" t="s">
        <v>1141</v>
      </c>
    </row>
    <row r="187" spans="1:13" ht="28" customHeight="1" x14ac:dyDescent="0.2">
      <c r="A187" s="75"/>
      <c r="B187" s="331" t="s">
        <v>338</v>
      </c>
      <c r="C187" s="332" t="s">
        <v>1041</v>
      </c>
      <c r="D187" s="333" t="s">
        <v>1042</v>
      </c>
      <c r="E187" s="333" t="s">
        <v>399</v>
      </c>
      <c r="F187" s="334" t="s">
        <v>1043</v>
      </c>
      <c r="G187" s="75"/>
      <c r="H187" s="326" t="s">
        <v>1138</v>
      </c>
      <c r="I187" s="327" t="s">
        <v>1138</v>
      </c>
      <c r="J187" s="327" t="s">
        <v>1138</v>
      </c>
      <c r="K187" s="328" t="s">
        <v>1139</v>
      </c>
      <c r="L187" s="335" t="s">
        <v>1140</v>
      </c>
      <c r="M187" s="330" t="s">
        <v>1141</v>
      </c>
    </row>
    <row r="188" spans="1:13" ht="28" customHeight="1" x14ac:dyDescent="0.2">
      <c r="A188" s="75"/>
      <c r="B188" s="331" t="s">
        <v>339</v>
      </c>
      <c r="C188" s="332">
        <v>32660</v>
      </c>
      <c r="D188" s="333" t="s">
        <v>1044</v>
      </c>
      <c r="E188" s="333" t="s">
        <v>209</v>
      </c>
      <c r="F188" s="334" t="s">
        <v>1045</v>
      </c>
      <c r="G188" s="75"/>
      <c r="H188" s="326" t="s">
        <v>1138</v>
      </c>
      <c r="I188" s="327" t="s">
        <v>1139</v>
      </c>
      <c r="J188" s="327" t="s">
        <v>1138</v>
      </c>
      <c r="K188" s="328" t="s">
        <v>1139</v>
      </c>
      <c r="L188" s="335" t="s">
        <v>1140</v>
      </c>
      <c r="M188" s="330" t="s">
        <v>1143</v>
      </c>
    </row>
    <row r="189" spans="1:13" ht="28" customHeight="1" x14ac:dyDescent="0.2">
      <c r="A189" s="75"/>
      <c r="B189" s="331" t="s">
        <v>341</v>
      </c>
      <c r="C189" s="332">
        <v>32752</v>
      </c>
      <c r="D189" s="333" t="s">
        <v>1046</v>
      </c>
      <c r="E189" s="333" t="s">
        <v>183</v>
      </c>
      <c r="F189" s="334" t="s">
        <v>1047</v>
      </c>
      <c r="G189" s="75"/>
      <c r="H189" s="326" t="s">
        <v>1138</v>
      </c>
      <c r="I189" s="327" t="s">
        <v>1139</v>
      </c>
      <c r="J189" s="327" t="s">
        <v>1138</v>
      </c>
      <c r="K189" s="328" t="s">
        <v>1139</v>
      </c>
      <c r="L189" s="335" t="s">
        <v>1140</v>
      </c>
      <c r="M189" s="330" t="s">
        <v>1143</v>
      </c>
    </row>
    <row r="190" spans="1:13" ht="28" customHeight="1" x14ac:dyDescent="0.2">
      <c r="A190" s="75"/>
      <c r="B190" s="331" t="s">
        <v>343</v>
      </c>
      <c r="C190" s="332" t="s">
        <v>924</v>
      </c>
      <c r="D190" s="333" t="s">
        <v>1048</v>
      </c>
      <c r="E190" s="333" t="s">
        <v>22</v>
      </c>
      <c r="F190" s="334" t="s">
        <v>1049</v>
      </c>
      <c r="G190" s="75"/>
      <c r="H190" s="326" t="s">
        <v>1138</v>
      </c>
      <c r="I190" s="327" t="s">
        <v>1138</v>
      </c>
      <c r="J190" s="327" t="s">
        <v>1138</v>
      </c>
      <c r="K190" s="328" t="s">
        <v>1139</v>
      </c>
      <c r="L190" s="335" t="s">
        <v>1140</v>
      </c>
      <c r="M190" s="330" t="s">
        <v>1141</v>
      </c>
    </row>
    <row r="191" spans="1:13" ht="28" customHeight="1" x14ac:dyDescent="0.2">
      <c r="A191" s="75"/>
      <c r="B191" s="331" t="s">
        <v>345</v>
      </c>
      <c r="C191" s="332" t="s">
        <v>772</v>
      </c>
      <c r="D191" s="333" t="s">
        <v>1050</v>
      </c>
      <c r="E191" s="333" t="s">
        <v>1051</v>
      </c>
      <c r="F191" s="334" t="s">
        <v>1052</v>
      </c>
      <c r="G191" s="75"/>
      <c r="H191" s="326" t="s">
        <v>1138</v>
      </c>
      <c r="I191" s="327" t="s">
        <v>1138</v>
      </c>
      <c r="J191" s="327" t="s">
        <v>1139</v>
      </c>
      <c r="K191" s="328" t="s">
        <v>1138</v>
      </c>
      <c r="L191" s="335" t="s">
        <v>1140</v>
      </c>
      <c r="M191" s="330" t="s">
        <v>1144</v>
      </c>
    </row>
    <row r="192" spans="1:13" ht="28" customHeight="1" x14ac:dyDescent="0.2">
      <c r="A192" s="75"/>
      <c r="B192" s="331" t="s">
        <v>347</v>
      </c>
      <c r="C192" s="332">
        <v>42552</v>
      </c>
      <c r="D192" s="333" t="s">
        <v>701</v>
      </c>
      <c r="E192" s="333" t="s">
        <v>102</v>
      </c>
      <c r="F192" s="334" t="s">
        <v>1053</v>
      </c>
      <c r="G192" s="75"/>
      <c r="H192" s="326" t="s">
        <v>1138</v>
      </c>
      <c r="I192" s="327" t="s">
        <v>1138</v>
      </c>
      <c r="J192" s="327" t="s">
        <v>1138</v>
      </c>
      <c r="K192" s="328" t="s">
        <v>1138</v>
      </c>
      <c r="L192" s="335" t="s">
        <v>1142</v>
      </c>
      <c r="M192" s="330" t="s">
        <v>1142</v>
      </c>
    </row>
    <row r="193" spans="1:13" ht="28" customHeight="1" x14ac:dyDescent="0.2">
      <c r="A193" s="75"/>
      <c r="B193" s="331" t="s">
        <v>348</v>
      </c>
      <c r="C193" s="332">
        <v>43831</v>
      </c>
      <c r="D193" s="333" t="s">
        <v>1054</v>
      </c>
      <c r="E193" s="333" t="s">
        <v>1055</v>
      </c>
      <c r="F193" s="334" t="s">
        <v>1056</v>
      </c>
      <c r="G193" s="75"/>
      <c r="H193" s="326" t="s">
        <v>1139</v>
      </c>
      <c r="I193" s="327" t="s">
        <v>1138</v>
      </c>
      <c r="J193" s="327" t="s">
        <v>1138</v>
      </c>
      <c r="K193" s="328" t="s">
        <v>1139</v>
      </c>
      <c r="L193" s="335" t="s">
        <v>1140</v>
      </c>
      <c r="M193" s="330" t="s">
        <v>1143</v>
      </c>
    </row>
    <row r="194" spans="1:13" ht="28" customHeight="1" x14ac:dyDescent="0.2">
      <c r="A194" s="75"/>
      <c r="B194" s="331" t="s">
        <v>350</v>
      </c>
      <c r="C194" s="332">
        <v>42767</v>
      </c>
      <c r="D194" s="333" t="s">
        <v>1057</v>
      </c>
      <c r="E194" s="333" t="s">
        <v>84</v>
      </c>
      <c r="F194" s="334" t="s">
        <v>1058</v>
      </c>
      <c r="G194" s="75"/>
      <c r="H194" s="326" t="s">
        <v>1138</v>
      </c>
      <c r="I194" s="327" t="s">
        <v>1138</v>
      </c>
      <c r="J194" s="327" t="s">
        <v>1138</v>
      </c>
      <c r="K194" s="328" t="s">
        <v>1139</v>
      </c>
      <c r="L194" s="335" t="s">
        <v>1140</v>
      </c>
      <c r="M194" s="330" t="s">
        <v>1141</v>
      </c>
    </row>
    <row r="195" spans="1:13" ht="28" customHeight="1" x14ac:dyDescent="0.2">
      <c r="A195" s="75"/>
      <c r="B195" s="331" t="s">
        <v>351</v>
      </c>
      <c r="C195" s="332">
        <v>42370</v>
      </c>
      <c r="D195" s="333" t="s">
        <v>846</v>
      </c>
      <c r="E195" s="333" t="s">
        <v>663</v>
      </c>
      <c r="F195" s="334" t="s">
        <v>1059</v>
      </c>
      <c r="G195" s="75"/>
      <c r="H195" s="326" t="s">
        <v>1138</v>
      </c>
      <c r="I195" s="327" t="s">
        <v>1138</v>
      </c>
      <c r="J195" s="327" t="s">
        <v>1139</v>
      </c>
      <c r="K195" s="328" t="s">
        <v>1138</v>
      </c>
      <c r="L195" s="335" t="s">
        <v>1140</v>
      </c>
      <c r="M195" s="330" t="s">
        <v>1144</v>
      </c>
    </row>
    <row r="196" spans="1:13" ht="28" customHeight="1" x14ac:dyDescent="0.2">
      <c r="A196" s="75"/>
      <c r="B196" s="331" t="s">
        <v>352</v>
      </c>
      <c r="C196" s="332">
        <v>43922</v>
      </c>
      <c r="D196" s="333" t="s">
        <v>1060</v>
      </c>
      <c r="E196" s="333" t="s">
        <v>1061</v>
      </c>
      <c r="F196" s="334" t="s">
        <v>1062</v>
      </c>
      <c r="G196" s="75"/>
      <c r="H196" s="326" t="s">
        <v>1138</v>
      </c>
      <c r="I196" s="327" t="s">
        <v>1138</v>
      </c>
      <c r="J196" s="327" t="s">
        <v>1138</v>
      </c>
      <c r="K196" s="328" t="s">
        <v>1139</v>
      </c>
      <c r="L196" s="335" t="s">
        <v>1140</v>
      </c>
      <c r="M196" s="330" t="s">
        <v>1141</v>
      </c>
    </row>
    <row r="197" spans="1:13" ht="28" customHeight="1" x14ac:dyDescent="0.2">
      <c r="A197" s="75"/>
      <c r="B197" s="331" t="s">
        <v>354</v>
      </c>
      <c r="C197" s="332">
        <v>32964</v>
      </c>
      <c r="D197" s="333" t="s">
        <v>1063</v>
      </c>
      <c r="E197" s="333" t="s">
        <v>639</v>
      </c>
      <c r="F197" s="334" t="s">
        <v>1064</v>
      </c>
      <c r="G197" s="75"/>
      <c r="H197" s="326" t="s">
        <v>1138</v>
      </c>
      <c r="I197" s="327" t="s">
        <v>1139</v>
      </c>
      <c r="J197" s="327" t="s">
        <v>1138</v>
      </c>
      <c r="K197" s="328" t="s">
        <v>1138</v>
      </c>
      <c r="L197" s="335" t="s">
        <v>1140</v>
      </c>
      <c r="M197" s="330" t="s">
        <v>1145</v>
      </c>
    </row>
    <row r="198" spans="1:13" ht="28" customHeight="1" x14ac:dyDescent="0.2">
      <c r="A198" s="75"/>
      <c r="B198" s="331" t="s">
        <v>356</v>
      </c>
      <c r="C198" s="332" t="s">
        <v>802</v>
      </c>
      <c r="D198" s="333" t="s">
        <v>706</v>
      </c>
      <c r="E198" s="333" t="s">
        <v>396</v>
      </c>
      <c r="F198" s="334" t="s">
        <v>1065</v>
      </c>
      <c r="G198" s="75"/>
      <c r="H198" s="326" t="s">
        <v>1138</v>
      </c>
      <c r="I198" s="327" t="s">
        <v>1138</v>
      </c>
      <c r="J198" s="327" t="s">
        <v>1138</v>
      </c>
      <c r="K198" s="328" t="s">
        <v>1139</v>
      </c>
      <c r="L198" s="335" t="s">
        <v>1140</v>
      </c>
      <c r="M198" s="330" t="s">
        <v>1141</v>
      </c>
    </row>
    <row r="199" spans="1:13" ht="28" customHeight="1" x14ac:dyDescent="0.2">
      <c r="A199" s="75"/>
      <c r="B199" s="331" t="s">
        <v>358</v>
      </c>
      <c r="C199" s="332" t="s">
        <v>924</v>
      </c>
      <c r="D199" s="333" t="s">
        <v>706</v>
      </c>
      <c r="E199" s="333" t="s">
        <v>597</v>
      </c>
      <c r="F199" s="334" t="s">
        <v>1066</v>
      </c>
      <c r="G199" s="75"/>
      <c r="H199" s="326" t="s">
        <v>1138</v>
      </c>
      <c r="I199" s="327" t="s">
        <v>1138</v>
      </c>
      <c r="J199" s="327" t="s">
        <v>1138</v>
      </c>
      <c r="K199" s="328" t="s">
        <v>1139</v>
      </c>
      <c r="L199" s="335" t="s">
        <v>1140</v>
      </c>
      <c r="M199" s="330" t="s">
        <v>1141</v>
      </c>
    </row>
    <row r="200" spans="1:13" ht="28" customHeight="1" x14ac:dyDescent="0.2">
      <c r="A200" s="75"/>
      <c r="B200" s="331" t="s">
        <v>359</v>
      </c>
      <c r="C200" s="332">
        <v>36982</v>
      </c>
      <c r="D200" s="333" t="s">
        <v>692</v>
      </c>
      <c r="E200" s="333" t="s">
        <v>593</v>
      </c>
      <c r="F200" s="334" t="s">
        <v>1067</v>
      </c>
      <c r="G200" s="75"/>
      <c r="H200" s="326" t="s">
        <v>1138</v>
      </c>
      <c r="I200" s="327" t="s">
        <v>1138</v>
      </c>
      <c r="J200" s="327" t="s">
        <v>1138</v>
      </c>
      <c r="K200" s="328" t="s">
        <v>1139</v>
      </c>
      <c r="L200" s="335" t="s">
        <v>1140</v>
      </c>
      <c r="M200" s="330" t="s">
        <v>1141</v>
      </c>
    </row>
    <row r="201" spans="1:13" ht="28" customHeight="1" x14ac:dyDescent="0.2">
      <c r="A201" s="75"/>
      <c r="B201" s="331" t="s">
        <v>361</v>
      </c>
      <c r="C201" s="332" t="s">
        <v>1068</v>
      </c>
      <c r="D201" s="333" t="s">
        <v>1069</v>
      </c>
      <c r="E201" s="333" t="s">
        <v>114</v>
      </c>
      <c r="F201" s="334" t="s">
        <v>1070</v>
      </c>
      <c r="G201" s="75"/>
      <c r="H201" s="326" t="s">
        <v>1138</v>
      </c>
      <c r="I201" s="327" t="s">
        <v>1138</v>
      </c>
      <c r="J201" s="327" t="s">
        <v>1138</v>
      </c>
      <c r="K201" s="328" t="s">
        <v>1139</v>
      </c>
      <c r="L201" s="335" t="s">
        <v>1140</v>
      </c>
      <c r="M201" s="330" t="s">
        <v>1141</v>
      </c>
    </row>
    <row r="202" spans="1:13" ht="28" customHeight="1" x14ac:dyDescent="0.2">
      <c r="A202" s="75"/>
      <c r="B202" s="331" t="s">
        <v>363</v>
      </c>
      <c r="C202" s="332" t="s">
        <v>891</v>
      </c>
      <c r="D202" s="333" t="s">
        <v>846</v>
      </c>
      <c r="E202" s="333" t="s">
        <v>609</v>
      </c>
      <c r="F202" s="334" t="s">
        <v>1071</v>
      </c>
      <c r="G202" s="75"/>
      <c r="H202" s="326" t="s">
        <v>1138</v>
      </c>
      <c r="I202" s="327" t="s">
        <v>1138</v>
      </c>
      <c r="J202" s="327" t="s">
        <v>1139</v>
      </c>
      <c r="K202" s="328" t="s">
        <v>1138</v>
      </c>
      <c r="L202" s="335" t="s">
        <v>1140</v>
      </c>
      <c r="M202" s="330" t="s">
        <v>1144</v>
      </c>
    </row>
    <row r="203" spans="1:13" ht="28" customHeight="1" x14ac:dyDescent="0.2">
      <c r="A203" s="75"/>
      <c r="B203" s="331" t="s">
        <v>364</v>
      </c>
      <c r="C203" s="332">
        <v>41214</v>
      </c>
      <c r="D203" s="333" t="s">
        <v>794</v>
      </c>
      <c r="E203" s="333" t="s">
        <v>211</v>
      </c>
      <c r="F203" s="334" t="s">
        <v>1072</v>
      </c>
      <c r="G203" s="75"/>
      <c r="H203" s="326" t="s">
        <v>1138</v>
      </c>
      <c r="I203" s="327" t="s">
        <v>1138</v>
      </c>
      <c r="J203" s="327" t="s">
        <v>1138</v>
      </c>
      <c r="K203" s="328" t="s">
        <v>1139</v>
      </c>
      <c r="L203" s="335" t="s">
        <v>1140</v>
      </c>
      <c r="M203" s="330" t="s">
        <v>1141</v>
      </c>
    </row>
    <row r="204" spans="1:13" ht="28" customHeight="1" x14ac:dyDescent="0.2">
      <c r="A204" s="75"/>
      <c r="B204" s="331" t="s">
        <v>366</v>
      </c>
      <c r="C204" s="332" t="s">
        <v>857</v>
      </c>
      <c r="D204" s="333" t="s">
        <v>996</v>
      </c>
      <c r="E204" s="333" t="s">
        <v>56</v>
      </c>
      <c r="F204" s="334" t="s">
        <v>1073</v>
      </c>
      <c r="G204" s="75"/>
      <c r="H204" s="326" t="s">
        <v>1138</v>
      </c>
      <c r="I204" s="327" t="s">
        <v>1138</v>
      </c>
      <c r="J204" s="327" t="s">
        <v>1138</v>
      </c>
      <c r="K204" s="328" t="s">
        <v>1139</v>
      </c>
      <c r="L204" s="335" t="s">
        <v>1140</v>
      </c>
      <c r="M204" s="330" t="s">
        <v>1141</v>
      </c>
    </row>
    <row r="205" spans="1:13" ht="28" customHeight="1" x14ac:dyDescent="0.2">
      <c r="A205" s="75"/>
      <c r="B205" s="331" t="s">
        <v>368</v>
      </c>
      <c r="C205" s="332" t="s">
        <v>978</v>
      </c>
      <c r="D205" s="333" t="s">
        <v>1074</v>
      </c>
      <c r="E205" s="333" t="s">
        <v>314</v>
      </c>
      <c r="F205" s="334" t="s">
        <v>1075</v>
      </c>
      <c r="G205" s="75"/>
      <c r="H205" s="326" t="s">
        <v>1138</v>
      </c>
      <c r="I205" s="327" t="s">
        <v>1138</v>
      </c>
      <c r="J205" s="327" t="s">
        <v>1138</v>
      </c>
      <c r="K205" s="328" t="s">
        <v>1139</v>
      </c>
      <c r="L205" s="335" t="s">
        <v>1140</v>
      </c>
      <c r="M205" s="330" t="s">
        <v>1141</v>
      </c>
    </row>
    <row r="206" spans="1:13" ht="28" customHeight="1" x14ac:dyDescent="0.2">
      <c r="A206" s="75"/>
      <c r="B206" s="331" t="s">
        <v>370</v>
      </c>
      <c r="C206" s="332">
        <v>39630</v>
      </c>
      <c r="D206" s="333" t="s">
        <v>1069</v>
      </c>
      <c r="E206" s="333" t="s">
        <v>68</v>
      </c>
      <c r="F206" s="334" t="s">
        <v>1076</v>
      </c>
      <c r="G206" s="75"/>
      <c r="H206" s="326" t="s">
        <v>1138</v>
      </c>
      <c r="I206" s="327" t="s">
        <v>1138</v>
      </c>
      <c r="J206" s="327" t="s">
        <v>1138</v>
      </c>
      <c r="K206" s="328" t="s">
        <v>1139</v>
      </c>
      <c r="L206" s="335" t="s">
        <v>1140</v>
      </c>
      <c r="M206" s="330" t="s">
        <v>1141</v>
      </c>
    </row>
    <row r="207" spans="1:13" ht="28" customHeight="1" x14ac:dyDescent="0.2">
      <c r="A207" s="75"/>
      <c r="B207" s="331" t="s">
        <v>372</v>
      </c>
      <c r="C207" s="332" t="s">
        <v>915</v>
      </c>
      <c r="D207" s="333" t="s">
        <v>1077</v>
      </c>
      <c r="E207" s="333" t="s">
        <v>344</v>
      </c>
      <c r="F207" s="334" t="s">
        <v>1078</v>
      </c>
      <c r="G207" s="75"/>
      <c r="H207" s="326" t="s">
        <v>1138</v>
      </c>
      <c r="I207" s="327" t="s">
        <v>1138</v>
      </c>
      <c r="J207" s="327" t="s">
        <v>1138</v>
      </c>
      <c r="K207" s="328" t="s">
        <v>1138</v>
      </c>
      <c r="L207" s="335" t="s">
        <v>1142</v>
      </c>
      <c r="M207" s="330" t="s">
        <v>1142</v>
      </c>
    </row>
    <row r="208" spans="1:13" ht="28" customHeight="1" x14ac:dyDescent="0.2">
      <c r="A208" s="75"/>
      <c r="B208" s="331" t="s">
        <v>373</v>
      </c>
      <c r="C208" s="332" t="s">
        <v>705</v>
      </c>
      <c r="D208" s="333" t="s">
        <v>790</v>
      </c>
      <c r="E208" s="333" t="s">
        <v>446</v>
      </c>
      <c r="F208" s="334" t="s">
        <v>1079</v>
      </c>
      <c r="G208" s="75"/>
      <c r="H208" s="326" t="s">
        <v>1138</v>
      </c>
      <c r="I208" s="327" t="s">
        <v>1138</v>
      </c>
      <c r="J208" s="327" t="s">
        <v>1138</v>
      </c>
      <c r="K208" s="328" t="s">
        <v>1139</v>
      </c>
      <c r="L208" s="335" t="s">
        <v>1140</v>
      </c>
      <c r="M208" s="330" t="s">
        <v>1141</v>
      </c>
    </row>
    <row r="209" spans="1:13" ht="28" customHeight="1" x14ac:dyDescent="0.2">
      <c r="A209" s="75"/>
      <c r="B209" s="331" t="s">
        <v>374</v>
      </c>
      <c r="C209" s="332" t="s">
        <v>823</v>
      </c>
      <c r="D209" s="333" t="s">
        <v>1080</v>
      </c>
      <c r="E209" s="333" t="s">
        <v>106</v>
      </c>
      <c r="F209" s="334" t="s">
        <v>1081</v>
      </c>
      <c r="G209" s="75"/>
      <c r="H209" s="326" t="s">
        <v>1138</v>
      </c>
      <c r="I209" s="327" t="s">
        <v>1138</v>
      </c>
      <c r="J209" s="327" t="s">
        <v>1138</v>
      </c>
      <c r="K209" s="328" t="s">
        <v>1139</v>
      </c>
      <c r="L209" s="335" t="s">
        <v>1140</v>
      </c>
      <c r="M209" s="330" t="s">
        <v>1141</v>
      </c>
    </row>
    <row r="210" spans="1:13" ht="28" customHeight="1" x14ac:dyDescent="0.2">
      <c r="A210" s="75"/>
      <c r="B210" s="331" t="s">
        <v>376</v>
      </c>
      <c r="C210" s="332">
        <v>41365</v>
      </c>
      <c r="D210" s="333" t="s">
        <v>1082</v>
      </c>
      <c r="E210" s="333" t="s">
        <v>50</v>
      </c>
      <c r="F210" s="334" t="s">
        <v>1083</v>
      </c>
      <c r="G210" s="75"/>
      <c r="H210" s="326" t="s">
        <v>1138</v>
      </c>
      <c r="I210" s="327" t="s">
        <v>1138</v>
      </c>
      <c r="J210" s="327" t="s">
        <v>1138</v>
      </c>
      <c r="K210" s="328" t="s">
        <v>1139</v>
      </c>
      <c r="L210" s="335" t="s">
        <v>1140</v>
      </c>
      <c r="M210" s="330" t="s">
        <v>1141</v>
      </c>
    </row>
    <row r="211" spans="1:13" ht="28" customHeight="1" x14ac:dyDescent="0.2">
      <c r="A211" s="75"/>
      <c r="B211" s="331" t="s">
        <v>378</v>
      </c>
      <c r="C211" s="332" t="s">
        <v>850</v>
      </c>
      <c r="D211" s="333" t="s">
        <v>1084</v>
      </c>
      <c r="E211" s="333" t="s">
        <v>94</v>
      </c>
      <c r="F211" s="334" t="s">
        <v>1085</v>
      </c>
      <c r="G211" s="75"/>
      <c r="H211" s="326" t="s">
        <v>1138</v>
      </c>
      <c r="I211" s="327" t="s">
        <v>1138</v>
      </c>
      <c r="J211" s="327" t="s">
        <v>1138</v>
      </c>
      <c r="K211" s="328" t="s">
        <v>1139</v>
      </c>
      <c r="L211" s="335" t="s">
        <v>1140</v>
      </c>
      <c r="M211" s="330" t="s">
        <v>1141</v>
      </c>
    </row>
    <row r="212" spans="1:13" ht="28" customHeight="1" x14ac:dyDescent="0.2">
      <c r="A212" s="75"/>
      <c r="B212" s="331" t="s">
        <v>379</v>
      </c>
      <c r="C212" s="332" t="s">
        <v>915</v>
      </c>
      <c r="D212" s="333" t="s">
        <v>1086</v>
      </c>
      <c r="E212" s="333" t="s">
        <v>32</v>
      </c>
      <c r="F212" s="334" t="s">
        <v>1087</v>
      </c>
      <c r="G212" s="75"/>
      <c r="H212" s="326" t="s">
        <v>1138</v>
      </c>
      <c r="I212" s="327" t="s">
        <v>1138</v>
      </c>
      <c r="J212" s="327" t="s">
        <v>1138</v>
      </c>
      <c r="K212" s="328" t="s">
        <v>1139</v>
      </c>
      <c r="L212" s="335" t="s">
        <v>1140</v>
      </c>
      <c r="M212" s="330" t="s">
        <v>1141</v>
      </c>
    </row>
    <row r="213" spans="1:13" ht="28" customHeight="1" x14ac:dyDescent="0.2">
      <c r="A213" s="75"/>
      <c r="B213" s="331" t="s">
        <v>380</v>
      </c>
      <c r="C213" s="332" t="s">
        <v>919</v>
      </c>
      <c r="D213" s="333" t="s">
        <v>1088</v>
      </c>
      <c r="E213" s="333" t="s">
        <v>417</v>
      </c>
      <c r="F213" s="334" t="s">
        <v>1089</v>
      </c>
      <c r="G213" s="75"/>
      <c r="H213" s="326" t="s">
        <v>1138</v>
      </c>
      <c r="I213" s="327" t="s">
        <v>1138</v>
      </c>
      <c r="J213" s="327" t="s">
        <v>1139</v>
      </c>
      <c r="K213" s="328" t="s">
        <v>1139</v>
      </c>
      <c r="L213" s="335" t="s">
        <v>1140</v>
      </c>
      <c r="M213" s="330" t="s">
        <v>1141</v>
      </c>
    </row>
    <row r="214" spans="1:13" ht="28" customHeight="1" x14ac:dyDescent="0.2">
      <c r="A214" s="75"/>
      <c r="B214" s="331" t="s">
        <v>381</v>
      </c>
      <c r="C214" s="332" t="s">
        <v>1030</v>
      </c>
      <c r="D214" s="333" t="s">
        <v>1090</v>
      </c>
      <c r="E214" s="333" t="s">
        <v>306</v>
      </c>
      <c r="F214" s="334" t="s">
        <v>1091</v>
      </c>
      <c r="G214" s="75"/>
      <c r="H214" s="326" t="s">
        <v>1138</v>
      </c>
      <c r="I214" s="327" t="s">
        <v>1138</v>
      </c>
      <c r="J214" s="327" t="s">
        <v>1138</v>
      </c>
      <c r="K214" s="328" t="s">
        <v>1139</v>
      </c>
      <c r="L214" s="335" t="s">
        <v>1140</v>
      </c>
      <c r="M214" s="330" t="s">
        <v>1141</v>
      </c>
    </row>
    <row r="215" spans="1:13" ht="28" customHeight="1" x14ac:dyDescent="0.2">
      <c r="A215" s="75"/>
      <c r="B215" s="331" t="s">
        <v>382</v>
      </c>
      <c r="C215" s="332">
        <v>43191</v>
      </c>
      <c r="D215" s="333" t="s">
        <v>1092</v>
      </c>
      <c r="E215" s="333" t="s">
        <v>298</v>
      </c>
      <c r="F215" s="334" t="s">
        <v>1093</v>
      </c>
      <c r="G215" s="75"/>
      <c r="H215" s="326" t="s">
        <v>1138</v>
      </c>
      <c r="I215" s="327" t="s">
        <v>1138</v>
      </c>
      <c r="J215" s="327" t="s">
        <v>1138</v>
      </c>
      <c r="K215" s="328" t="s">
        <v>1139</v>
      </c>
      <c r="L215" s="335" t="s">
        <v>1140</v>
      </c>
      <c r="M215" s="330" t="s">
        <v>1141</v>
      </c>
    </row>
    <row r="216" spans="1:13" ht="28" customHeight="1" x14ac:dyDescent="0.2">
      <c r="A216" s="75"/>
      <c r="B216" s="331" t="s">
        <v>384</v>
      </c>
      <c r="C216" s="332" t="s">
        <v>1094</v>
      </c>
      <c r="D216" s="333" t="s">
        <v>1095</v>
      </c>
      <c r="E216" s="333" t="s">
        <v>1096</v>
      </c>
      <c r="F216" s="334" t="s">
        <v>1097</v>
      </c>
      <c r="G216" s="75"/>
      <c r="H216" s="326" t="s">
        <v>1139</v>
      </c>
      <c r="I216" s="327" t="s">
        <v>1138</v>
      </c>
      <c r="J216" s="327" t="s">
        <v>1138</v>
      </c>
      <c r="K216" s="328" t="s">
        <v>1139</v>
      </c>
      <c r="L216" s="335" t="s">
        <v>1140</v>
      </c>
      <c r="M216" s="330" t="s">
        <v>1143</v>
      </c>
    </row>
    <row r="217" spans="1:13" ht="28" customHeight="1" x14ac:dyDescent="0.2">
      <c r="A217" s="75"/>
      <c r="B217" s="331" t="s">
        <v>385</v>
      </c>
      <c r="C217" s="332">
        <v>44774</v>
      </c>
      <c r="D217" s="333" t="s">
        <v>1098</v>
      </c>
      <c r="E217" s="333" t="s">
        <v>64</v>
      </c>
      <c r="F217" s="334" t="s">
        <v>1099</v>
      </c>
      <c r="G217" s="75"/>
      <c r="H217" s="326" t="s">
        <v>1138</v>
      </c>
      <c r="I217" s="327" t="s">
        <v>1138</v>
      </c>
      <c r="J217" s="327" t="s">
        <v>1138</v>
      </c>
      <c r="K217" s="328" t="s">
        <v>1139</v>
      </c>
      <c r="L217" s="335" t="s">
        <v>1140</v>
      </c>
      <c r="M217" s="330" t="s">
        <v>1141</v>
      </c>
    </row>
    <row r="218" spans="1:13" ht="28" customHeight="1" x14ac:dyDescent="0.2">
      <c r="A218" s="75"/>
      <c r="B218" s="331" t="s">
        <v>387</v>
      </c>
      <c r="C218" s="332">
        <v>42826</v>
      </c>
      <c r="D218" s="333" t="s">
        <v>1100</v>
      </c>
      <c r="E218" s="333" t="s">
        <v>302</v>
      </c>
      <c r="F218" s="334" t="s">
        <v>1101</v>
      </c>
      <c r="G218" s="75"/>
      <c r="H218" s="326" t="s">
        <v>1138</v>
      </c>
      <c r="I218" s="327" t="s">
        <v>1138</v>
      </c>
      <c r="J218" s="327" t="s">
        <v>1138</v>
      </c>
      <c r="K218" s="328" t="s">
        <v>1139</v>
      </c>
      <c r="L218" s="335" t="s">
        <v>1140</v>
      </c>
      <c r="M218" s="330" t="s">
        <v>1141</v>
      </c>
    </row>
    <row r="219" spans="1:13" ht="28" customHeight="1" x14ac:dyDescent="0.2">
      <c r="A219" s="75"/>
      <c r="B219" s="331" t="s">
        <v>389</v>
      </c>
      <c r="C219" s="332" t="s">
        <v>1102</v>
      </c>
      <c r="D219" s="333" t="s">
        <v>1103</v>
      </c>
      <c r="E219" s="333" t="s">
        <v>268</v>
      </c>
      <c r="F219" s="334" t="s">
        <v>1104</v>
      </c>
      <c r="G219" s="75"/>
      <c r="H219" s="326" t="s">
        <v>1138</v>
      </c>
      <c r="I219" s="327" t="s">
        <v>1138</v>
      </c>
      <c r="J219" s="327" t="s">
        <v>1138</v>
      </c>
      <c r="K219" s="328" t="s">
        <v>1139</v>
      </c>
      <c r="L219" s="335" t="s">
        <v>1140</v>
      </c>
      <c r="M219" s="330" t="s">
        <v>1141</v>
      </c>
    </row>
    <row r="220" spans="1:13" ht="28" customHeight="1" x14ac:dyDescent="0.2">
      <c r="A220" s="75"/>
      <c r="B220" s="331" t="s">
        <v>390</v>
      </c>
      <c r="C220" s="332" t="s">
        <v>705</v>
      </c>
      <c r="D220" s="333" t="s">
        <v>1002</v>
      </c>
      <c r="E220" s="333" t="s">
        <v>82</v>
      </c>
      <c r="F220" s="334" t="s">
        <v>1105</v>
      </c>
      <c r="G220" s="75"/>
      <c r="H220" s="326" t="s">
        <v>1138</v>
      </c>
      <c r="I220" s="327" t="s">
        <v>1138</v>
      </c>
      <c r="J220" s="327" t="s">
        <v>1138</v>
      </c>
      <c r="K220" s="328" t="s">
        <v>1139</v>
      </c>
      <c r="L220" s="335" t="s">
        <v>1140</v>
      </c>
      <c r="M220" s="330" t="s">
        <v>1141</v>
      </c>
    </row>
    <row r="221" spans="1:13" ht="28" customHeight="1" x14ac:dyDescent="0.2">
      <c r="A221" s="75"/>
      <c r="B221" s="331" t="s">
        <v>392</v>
      </c>
      <c r="C221" s="332">
        <v>41153</v>
      </c>
      <c r="D221" s="333" t="s">
        <v>703</v>
      </c>
      <c r="E221" s="333" t="s">
        <v>132</v>
      </c>
      <c r="F221" s="334" t="s">
        <v>1106</v>
      </c>
      <c r="G221" s="75"/>
      <c r="H221" s="326" t="s">
        <v>1138</v>
      </c>
      <c r="I221" s="327" t="s">
        <v>1138</v>
      </c>
      <c r="J221" s="327" t="s">
        <v>1138</v>
      </c>
      <c r="K221" s="328" t="s">
        <v>1139</v>
      </c>
      <c r="L221" s="335" t="s">
        <v>1140</v>
      </c>
      <c r="M221" s="330" t="s">
        <v>1141</v>
      </c>
    </row>
    <row r="222" spans="1:13" ht="28" customHeight="1" x14ac:dyDescent="0.2">
      <c r="A222" s="75"/>
      <c r="B222" s="331" t="s">
        <v>394</v>
      </c>
      <c r="C222" s="332" t="s">
        <v>697</v>
      </c>
      <c r="D222" s="333" t="s">
        <v>933</v>
      </c>
      <c r="E222" s="333" t="s">
        <v>217</v>
      </c>
      <c r="F222" s="334" t="s">
        <v>1107</v>
      </c>
      <c r="G222" s="75"/>
      <c r="H222" s="326" t="s">
        <v>1138</v>
      </c>
      <c r="I222" s="327" t="s">
        <v>1138</v>
      </c>
      <c r="J222" s="327" t="s">
        <v>1138</v>
      </c>
      <c r="K222" s="328" t="s">
        <v>1139</v>
      </c>
      <c r="L222" s="335" t="s">
        <v>1140</v>
      </c>
      <c r="M222" s="330" t="s">
        <v>1141</v>
      </c>
    </row>
    <row r="223" spans="1:13" ht="28" customHeight="1" x14ac:dyDescent="0.2">
      <c r="A223" s="75"/>
      <c r="B223" s="331" t="s">
        <v>395</v>
      </c>
      <c r="C223" s="332">
        <v>42186</v>
      </c>
      <c r="D223" s="333" t="s">
        <v>1108</v>
      </c>
      <c r="E223" s="333" t="s">
        <v>404</v>
      </c>
      <c r="F223" s="334" t="s">
        <v>1109</v>
      </c>
      <c r="G223" s="75"/>
      <c r="H223" s="326" t="s">
        <v>1138</v>
      </c>
      <c r="I223" s="327" t="s">
        <v>1138</v>
      </c>
      <c r="J223" s="327" t="s">
        <v>1139</v>
      </c>
      <c r="K223" s="328" t="s">
        <v>1139</v>
      </c>
      <c r="L223" s="335" t="s">
        <v>1140</v>
      </c>
      <c r="M223" s="330" t="s">
        <v>1141</v>
      </c>
    </row>
    <row r="224" spans="1:13" ht="28" customHeight="1" x14ac:dyDescent="0.2">
      <c r="A224" s="75"/>
      <c r="B224" s="331" t="s">
        <v>397</v>
      </c>
      <c r="C224" s="332" t="s">
        <v>1110</v>
      </c>
      <c r="D224" s="333" t="s">
        <v>1111</v>
      </c>
      <c r="E224" s="333" t="s">
        <v>432</v>
      </c>
      <c r="F224" s="334" t="s">
        <v>1112</v>
      </c>
      <c r="G224" s="75"/>
      <c r="H224" s="326" t="s">
        <v>1138</v>
      </c>
      <c r="I224" s="327" t="s">
        <v>1138</v>
      </c>
      <c r="J224" s="327" t="s">
        <v>1138</v>
      </c>
      <c r="K224" s="328" t="s">
        <v>1139</v>
      </c>
      <c r="L224" s="335" t="s">
        <v>1140</v>
      </c>
      <c r="M224" s="330" t="s">
        <v>1143</v>
      </c>
    </row>
    <row r="225" spans="1:13" ht="28" customHeight="1" x14ac:dyDescent="0.2">
      <c r="A225" s="75"/>
      <c r="B225" s="331" t="s">
        <v>398</v>
      </c>
      <c r="C225" s="332">
        <v>44805</v>
      </c>
      <c r="D225" s="333" t="s">
        <v>1113</v>
      </c>
      <c r="E225" s="333" t="s">
        <v>393</v>
      </c>
      <c r="F225" s="334" t="s">
        <v>1114</v>
      </c>
      <c r="G225" s="75"/>
      <c r="H225" s="326" t="s">
        <v>1139</v>
      </c>
      <c r="I225" s="327" t="s">
        <v>1138</v>
      </c>
      <c r="J225" s="327" t="s">
        <v>1138</v>
      </c>
      <c r="K225" s="328" t="s">
        <v>1139</v>
      </c>
      <c r="L225" s="335" t="s">
        <v>1140</v>
      </c>
      <c r="M225" s="330" t="s">
        <v>1143</v>
      </c>
    </row>
    <row r="226" spans="1:13" ht="28" customHeight="1" x14ac:dyDescent="0.2">
      <c r="A226" s="75"/>
      <c r="B226" s="331" t="s">
        <v>400</v>
      </c>
      <c r="C226" s="332" t="s">
        <v>1115</v>
      </c>
      <c r="D226" s="333" t="s">
        <v>1116</v>
      </c>
      <c r="E226" s="333" t="s">
        <v>429</v>
      </c>
      <c r="F226" s="334" t="s">
        <v>1117</v>
      </c>
      <c r="G226" s="75"/>
      <c r="H226" s="326" t="s">
        <v>1138</v>
      </c>
      <c r="I226" s="327" t="s">
        <v>1138</v>
      </c>
      <c r="J226" s="327" t="s">
        <v>1138</v>
      </c>
      <c r="K226" s="328" t="s">
        <v>1139</v>
      </c>
      <c r="L226" s="335" t="s">
        <v>1140</v>
      </c>
      <c r="M226" s="330" t="s">
        <v>1141</v>
      </c>
    </row>
    <row r="227" spans="1:13" ht="28" customHeight="1" x14ac:dyDescent="0.2">
      <c r="A227" s="75"/>
      <c r="B227" s="331" t="s">
        <v>402</v>
      </c>
      <c r="C227" s="332">
        <v>44501</v>
      </c>
      <c r="D227" s="333" t="s">
        <v>1118</v>
      </c>
      <c r="E227" s="333" t="s">
        <v>179</v>
      </c>
      <c r="F227" s="334" t="s">
        <v>1119</v>
      </c>
      <c r="G227" s="75"/>
      <c r="H227" s="326" t="s">
        <v>1138</v>
      </c>
      <c r="I227" s="327" t="s">
        <v>1138</v>
      </c>
      <c r="J227" s="327" t="s">
        <v>1138</v>
      </c>
      <c r="K227" s="328" t="s">
        <v>1138</v>
      </c>
      <c r="L227" s="335" t="s">
        <v>1142</v>
      </c>
      <c r="M227" s="330" t="s">
        <v>1142</v>
      </c>
    </row>
    <row r="228" spans="1:13" ht="28" customHeight="1" x14ac:dyDescent="0.2">
      <c r="A228" s="75"/>
      <c r="B228" s="331" t="s">
        <v>403</v>
      </c>
      <c r="C228" s="332">
        <v>44927</v>
      </c>
      <c r="D228" s="333" t="s">
        <v>701</v>
      </c>
      <c r="E228" s="333" t="s">
        <v>154</v>
      </c>
      <c r="F228" s="334" t="s">
        <v>1120</v>
      </c>
      <c r="G228" s="75"/>
      <c r="H228" s="326" t="s">
        <v>1138</v>
      </c>
      <c r="I228" s="327" t="s">
        <v>1138</v>
      </c>
      <c r="J228" s="327" t="s">
        <v>1138</v>
      </c>
      <c r="K228" s="328" t="s">
        <v>1139</v>
      </c>
      <c r="L228" s="335" t="s">
        <v>1140</v>
      </c>
      <c r="M228" s="330" t="s">
        <v>1141</v>
      </c>
    </row>
    <row r="229" spans="1:13" ht="28" customHeight="1" x14ac:dyDescent="0.2">
      <c r="A229" s="75"/>
      <c r="B229" s="331" t="s">
        <v>405</v>
      </c>
      <c r="C229" s="332">
        <v>44713</v>
      </c>
      <c r="D229" s="333" t="s">
        <v>1121</v>
      </c>
      <c r="E229" s="333" t="s">
        <v>34</v>
      </c>
      <c r="F229" s="334" t="s">
        <v>1122</v>
      </c>
      <c r="G229" s="75"/>
      <c r="H229" s="326" t="s">
        <v>1138</v>
      </c>
      <c r="I229" s="327" t="s">
        <v>1138</v>
      </c>
      <c r="J229" s="327" t="s">
        <v>1138</v>
      </c>
      <c r="K229" s="328" t="s">
        <v>1139</v>
      </c>
      <c r="L229" s="335" t="s">
        <v>1140</v>
      </c>
      <c r="M229" s="330" t="s">
        <v>1141</v>
      </c>
    </row>
    <row r="230" spans="1:13" ht="28" customHeight="1" x14ac:dyDescent="0.2">
      <c r="A230" s="75"/>
      <c r="B230" s="331" t="s">
        <v>407</v>
      </c>
      <c r="C230" s="332">
        <v>42248</v>
      </c>
      <c r="D230" s="333" t="s">
        <v>1111</v>
      </c>
      <c r="E230" s="333" t="s">
        <v>360</v>
      </c>
      <c r="F230" s="334" t="s">
        <v>1123</v>
      </c>
      <c r="G230" s="75"/>
      <c r="H230" s="326" t="s">
        <v>1138</v>
      </c>
      <c r="I230" s="327" t="s">
        <v>1138</v>
      </c>
      <c r="J230" s="327" t="s">
        <v>1138</v>
      </c>
      <c r="K230" s="328" t="s">
        <v>1139</v>
      </c>
      <c r="L230" s="335" t="s">
        <v>1140</v>
      </c>
      <c r="M230" s="330" t="s">
        <v>1141</v>
      </c>
    </row>
    <row r="231" spans="1:13" ht="28" customHeight="1" x14ac:dyDescent="0.2">
      <c r="A231" s="75"/>
      <c r="B231" s="331" t="s">
        <v>409</v>
      </c>
      <c r="C231" s="332" t="s">
        <v>1124</v>
      </c>
      <c r="D231" s="333" t="s">
        <v>1125</v>
      </c>
      <c r="E231" s="333" t="s">
        <v>239</v>
      </c>
      <c r="F231" s="334" t="s">
        <v>1126</v>
      </c>
      <c r="G231" s="75"/>
      <c r="H231" s="326" t="s">
        <v>1138</v>
      </c>
      <c r="I231" s="327" t="s">
        <v>1138</v>
      </c>
      <c r="J231" s="327" t="s">
        <v>1139</v>
      </c>
      <c r="K231" s="328" t="s">
        <v>1139</v>
      </c>
      <c r="L231" s="335" t="s">
        <v>1140</v>
      </c>
      <c r="M231" s="330" t="s">
        <v>1143</v>
      </c>
    </row>
    <row r="232" spans="1:13" ht="28" customHeight="1" x14ac:dyDescent="0.2">
      <c r="A232" s="75"/>
      <c r="B232" s="331" t="s">
        <v>411</v>
      </c>
      <c r="C232" s="332">
        <v>44013</v>
      </c>
      <c r="D232" s="333" t="s">
        <v>1127</v>
      </c>
      <c r="E232" s="333" t="s">
        <v>434</v>
      </c>
      <c r="F232" s="334" t="s">
        <v>1128</v>
      </c>
      <c r="G232" s="75"/>
      <c r="H232" s="326" t="s">
        <v>1138</v>
      </c>
      <c r="I232" s="327" t="s">
        <v>1138</v>
      </c>
      <c r="J232" s="327" t="s">
        <v>1138</v>
      </c>
      <c r="K232" s="328" t="s">
        <v>1139</v>
      </c>
      <c r="L232" s="335" t="s">
        <v>1140</v>
      </c>
      <c r="M232" s="330" t="s">
        <v>1141</v>
      </c>
    </row>
    <row r="233" spans="1:13" ht="28" customHeight="1" x14ac:dyDescent="0.2">
      <c r="A233" s="75"/>
      <c r="B233" s="331" t="s">
        <v>413</v>
      </c>
      <c r="C233" s="332">
        <v>38718</v>
      </c>
      <c r="D233" s="333" t="s">
        <v>1129</v>
      </c>
      <c r="E233" s="333" t="s">
        <v>470</v>
      </c>
      <c r="F233" s="334" t="s">
        <v>1130</v>
      </c>
      <c r="G233" s="75"/>
      <c r="H233" s="326" t="s">
        <v>1138</v>
      </c>
      <c r="I233" s="327" t="s">
        <v>1138</v>
      </c>
      <c r="J233" s="327" t="s">
        <v>1138</v>
      </c>
      <c r="K233" s="328" t="s">
        <v>1139</v>
      </c>
      <c r="L233" s="335" t="s">
        <v>1140</v>
      </c>
      <c r="M233" s="330" t="s">
        <v>1141</v>
      </c>
    </row>
    <row r="234" spans="1:13" ht="28" customHeight="1" x14ac:dyDescent="0.2">
      <c r="A234" s="75"/>
      <c r="B234" s="331" t="s">
        <v>415</v>
      </c>
      <c r="C234" s="332">
        <v>37500</v>
      </c>
      <c r="D234" s="333" t="s">
        <v>1131</v>
      </c>
      <c r="E234" s="333" t="s">
        <v>334</v>
      </c>
      <c r="F234" s="334" t="s">
        <v>1132</v>
      </c>
      <c r="G234" s="75"/>
      <c r="H234" s="326" t="s">
        <v>1138</v>
      </c>
      <c r="I234" s="327" t="s">
        <v>1138</v>
      </c>
      <c r="J234" s="327" t="s">
        <v>1138</v>
      </c>
      <c r="K234" s="328" t="s">
        <v>1139</v>
      </c>
      <c r="L234" s="335" t="s">
        <v>1140</v>
      </c>
      <c r="M234" s="330" t="s">
        <v>1141</v>
      </c>
    </row>
    <row r="235" spans="1:13" ht="28" customHeight="1" x14ac:dyDescent="0.2">
      <c r="A235" s="75"/>
      <c r="B235" s="331" t="s">
        <v>416</v>
      </c>
      <c r="C235" s="337">
        <v>37469</v>
      </c>
      <c r="D235" s="338" t="s">
        <v>1133</v>
      </c>
      <c r="E235" s="338" t="s">
        <v>146</v>
      </c>
      <c r="F235" s="339" t="s">
        <v>1134</v>
      </c>
      <c r="G235" s="75"/>
      <c r="H235" s="340" t="s">
        <v>1138</v>
      </c>
      <c r="I235" s="341" t="s">
        <v>1138</v>
      </c>
      <c r="J235" s="341" t="s">
        <v>1138</v>
      </c>
      <c r="K235" s="342" t="s">
        <v>1139</v>
      </c>
      <c r="L235" s="343" t="s">
        <v>1140</v>
      </c>
      <c r="M235" s="344" t="s">
        <v>1141</v>
      </c>
    </row>
    <row r="236" spans="1:13" ht="17" thickBot="1" x14ac:dyDescent="0.25">
      <c r="A236" s="75"/>
      <c r="B236" s="73"/>
      <c r="C236" s="73"/>
      <c r="D236" s="74"/>
      <c r="E236" s="74"/>
      <c r="F236" s="74"/>
      <c r="G236" s="75"/>
    </row>
    <row r="237" spans="1:13" ht="26" thickBot="1" x14ac:dyDescent="0.3">
      <c r="L237" s="295" t="s">
        <v>1347</v>
      </c>
      <c r="M237" s="296"/>
    </row>
    <row r="238" spans="1:13" ht="21" thickBot="1" x14ac:dyDescent="0.25">
      <c r="L238" s="297" t="s">
        <v>1162</v>
      </c>
      <c r="M238" s="298" t="s">
        <v>1339</v>
      </c>
    </row>
    <row r="239" spans="1:13" ht="18" x14ac:dyDescent="0.2">
      <c r="L239" s="299" t="s">
        <v>1334</v>
      </c>
      <c r="M239" s="300" t="s">
        <v>1340</v>
      </c>
    </row>
    <row r="240" spans="1:13" ht="19" thickBot="1" x14ac:dyDescent="0.25">
      <c r="L240" s="301">
        <f>COUNTIF($M$12:$M$235,"[A]")</f>
        <v>0</v>
      </c>
      <c r="M240" s="302">
        <f>0/182</f>
        <v>0</v>
      </c>
    </row>
    <row r="241" spans="12:13" ht="19" thickBot="1" x14ac:dyDescent="0.25">
      <c r="L241" s="303"/>
      <c r="M241" s="304"/>
    </row>
    <row r="242" spans="12:13" ht="18" x14ac:dyDescent="0.2">
      <c r="L242" s="305" t="s">
        <v>1335</v>
      </c>
      <c r="M242" s="306" t="s">
        <v>1341</v>
      </c>
    </row>
    <row r="243" spans="12:13" ht="19" thickBot="1" x14ac:dyDescent="0.25">
      <c r="L243" s="307">
        <f>COUNTIF($M$12:$M$235,"[B]")</f>
        <v>6</v>
      </c>
      <c r="M243" s="308">
        <f>6/182</f>
        <v>3.2967032967032968E-2</v>
      </c>
    </row>
    <row r="244" spans="12:13" ht="19" thickBot="1" x14ac:dyDescent="0.25">
      <c r="L244" s="303"/>
      <c r="M244" s="304"/>
    </row>
    <row r="245" spans="12:13" ht="18" x14ac:dyDescent="0.2">
      <c r="L245" s="299" t="s">
        <v>1336</v>
      </c>
      <c r="M245" s="300" t="s">
        <v>1342</v>
      </c>
    </row>
    <row r="246" spans="12:13" ht="19" thickBot="1" x14ac:dyDescent="0.25">
      <c r="L246" s="301">
        <f>COUNTIF($M$12:$M$235,"[C]")</f>
        <v>8</v>
      </c>
      <c r="M246" s="302">
        <f>8/182</f>
        <v>4.3956043956043959E-2</v>
      </c>
    </row>
    <row r="247" spans="12:13" ht="19" thickBot="1" x14ac:dyDescent="0.25">
      <c r="L247" s="303"/>
      <c r="M247" s="304"/>
    </row>
    <row r="248" spans="12:13" ht="18" x14ac:dyDescent="0.2">
      <c r="L248" s="305" t="s">
        <v>1337</v>
      </c>
      <c r="M248" s="306" t="s">
        <v>1343</v>
      </c>
    </row>
    <row r="249" spans="12:13" ht="19" thickBot="1" x14ac:dyDescent="0.25">
      <c r="L249" s="307">
        <f>COUNTIF($M$12:$M$235,"[D]")</f>
        <v>140</v>
      </c>
      <c r="M249" s="309">
        <f>140/182</f>
        <v>0.76923076923076927</v>
      </c>
    </row>
    <row r="250" spans="12:13" ht="19" thickBot="1" x14ac:dyDescent="0.25">
      <c r="L250" s="303"/>
      <c r="M250" s="304"/>
    </row>
    <row r="251" spans="12:13" ht="18" x14ac:dyDescent="0.2">
      <c r="L251" s="299" t="s">
        <v>1338</v>
      </c>
      <c r="M251" s="300" t="s">
        <v>1344</v>
      </c>
    </row>
    <row r="252" spans="12:13" ht="19" thickBot="1" x14ac:dyDescent="0.25">
      <c r="L252" s="301">
        <f>COUNTIF($M$12:$M$235,"[MO]")</f>
        <v>28</v>
      </c>
      <c r="M252" s="310">
        <f>28/182</f>
        <v>0.15384615384615385</v>
      </c>
    </row>
    <row r="253" spans="12:13" ht="19" thickBot="1" x14ac:dyDescent="0.25">
      <c r="L253" s="303"/>
      <c r="M253" s="304"/>
    </row>
    <row r="254" spans="12:13" ht="18" x14ac:dyDescent="0.2">
      <c r="L254" s="305" t="s">
        <v>1345</v>
      </c>
      <c r="M254" s="306" t="s">
        <v>1345</v>
      </c>
    </row>
    <row r="255" spans="12:13" ht="19" thickBot="1" x14ac:dyDescent="0.25">
      <c r="L255" s="307">
        <f>SUM(L240:L252)</f>
        <v>182</v>
      </c>
      <c r="M255" s="345">
        <v>1</v>
      </c>
    </row>
  </sheetData>
  <sheetProtection algorithmName="SHA-512" hashValue="efOj8wUGHDrWYenS+JH4DgvY2/TzBKiyw46gbQTlwNkFBKNdCElRsZRHiiFKooel4ZTG6MJOm4mzFN8RCaJ8BQ==" saltValue="pa1BqvrTTHkHZHUmwVWvCg==" spinCount="100000" sheet="1" objects="1" scenarios="1" selectLockedCells="1" selectUnlockedCells="1"/>
  <mergeCells count="8">
    <mergeCell ref="B10:F10"/>
    <mergeCell ref="H10:M10"/>
    <mergeCell ref="B2:F2"/>
    <mergeCell ref="B4:C4"/>
    <mergeCell ref="D4:F4"/>
    <mergeCell ref="B6:C6"/>
    <mergeCell ref="D6:F6"/>
    <mergeCell ref="B8:F8"/>
  </mergeCells>
  <dataValidations count="4">
    <dataValidation type="list" operator="equal" allowBlank="1" showInputMessage="1" showErrorMessage="1" sqref="G12:G151" xr:uid="{00000000-0002-0000-0200-000000000000}">
      <formula1>"yes,no"</formula1>
    </dataValidation>
    <dataValidation type="list" allowBlank="1" showInputMessage="1" showErrorMessage="1" sqref="H12:K235" xr:uid="{00000000-0002-0000-0200-000001000000}">
      <formula1>"[YS],[NO]"</formula1>
    </dataValidation>
    <dataValidation type="list" allowBlank="1" showInputMessage="1" showErrorMessage="1" sqref="L12:L235" xr:uid="{00000000-0002-0000-0200-000002000000}">
      <formula1>"[TM],[EC]"</formula1>
    </dataValidation>
    <dataValidation type="list" allowBlank="1" showInputMessage="1" showErrorMessage="1" sqref="M12:M235" xr:uid="{00000000-0002-0000-0200-000003000000}">
      <formula1>"[A],[B],[C],[D],[TM],[MO]"</formula1>
    </dataValidation>
  </dataValidations>
  <pageMargins left="0.7" right="0.7" top="0.78740157499999996" bottom="0.78740157499999996" header="0.3" footer="0.3"/>
  <tableParts count="2">
    <tablePart r:id="rId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V261"/>
  <sheetViews>
    <sheetView zoomScale="50" zoomScaleNormal="50" workbookViewId="0">
      <selection activeCell="B2" sqref="B2:F2"/>
    </sheetView>
  </sheetViews>
  <sheetFormatPr baseColWidth="10" defaultRowHeight="16" x14ac:dyDescent="0.2"/>
  <cols>
    <col min="2" max="2" width="24" customWidth="1"/>
    <col min="3" max="3" width="16.6640625" customWidth="1"/>
    <col min="4" max="5" width="69.33203125" customWidth="1"/>
    <col min="6" max="6" width="99" customWidth="1"/>
    <col min="8" max="12" width="15" customWidth="1"/>
    <col min="15" max="15" width="44.5" customWidth="1"/>
    <col min="16" max="16" width="43.5" customWidth="1"/>
    <col min="17" max="17" width="67.83203125" customWidth="1"/>
    <col min="18" max="19" width="38.33203125" customWidth="1"/>
  </cols>
  <sheetData>
    <row r="1" spans="2:22" ht="17" thickBot="1" x14ac:dyDescent="0.25"/>
    <row r="2" spans="2:22" ht="46" thickBot="1" x14ac:dyDescent="0.25">
      <c r="B2" s="426" t="s">
        <v>0</v>
      </c>
      <c r="C2" s="427"/>
      <c r="D2" s="427"/>
      <c r="E2" s="427"/>
      <c r="F2" s="428"/>
    </row>
    <row r="3" spans="2:22" ht="17" thickBot="1" x14ac:dyDescent="0.25">
      <c r="B3" s="2"/>
      <c r="C3" s="2"/>
      <c r="D3" s="3"/>
      <c r="E3" s="3"/>
      <c r="F3" s="3"/>
    </row>
    <row r="4" spans="2:22" ht="26" thickBot="1" x14ac:dyDescent="0.25">
      <c r="B4" s="383" t="s">
        <v>1</v>
      </c>
      <c r="C4" s="384"/>
      <c r="D4" s="429" t="s">
        <v>1599</v>
      </c>
      <c r="E4" s="430"/>
      <c r="F4" s="431"/>
    </row>
    <row r="5" spans="2:22" ht="26" thickBot="1" x14ac:dyDescent="0.25">
      <c r="B5" s="7"/>
      <c r="C5" s="7"/>
      <c r="D5" s="7"/>
      <c r="E5" s="7"/>
      <c r="F5" s="3"/>
    </row>
    <row r="6" spans="2:22" ht="26" thickBot="1" x14ac:dyDescent="0.25">
      <c r="B6" s="385" t="s">
        <v>2</v>
      </c>
      <c r="C6" s="386"/>
      <c r="D6" s="429" t="s">
        <v>3</v>
      </c>
      <c r="E6" s="430"/>
      <c r="F6" s="431"/>
    </row>
    <row r="7" spans="2:22" ht="17" thickBot="1" x14ac:dyDescent="0.25">
      <c r="B7" s="2"/>
      <c r="C7" s="2"/>
      <c r="D7" s="3"/>
      <c r="E7" s="3"/>
      <c r="F7" s="3"/>
    </row>
    <row r="8" spans="2:22" ht="60" thickBot="1" x14ac:dyDescent="0.25">
      <c r="B8" s="432" t="s">
        <v>1153</v>
      </c>
      <c r="C8" s="433"/>
      <c r="D8" s="433"/>
      <c r="E8" s="433"/>
      <c r="F8" s="434"/>
    </row>
    <row r="9" spans="2:22" ht="17" thickBot="1" x14ac:dyDescent="0.25"/>
    <row r="10" spans="2:22" ht="26" thickBot="1" x14ac:dyDescent="0.25">
      <c r="B10" s="423" t="s">
        <v>1154</v>
      </c>
      <c r="C10" s="424"/>
      <c r="D10" s="424"/>
      <c r="E10" s="424"/>
      <c r="F10" s="425"/>
      <c r="H10" s="435" t="s">
        <v>1158</v>
      </c>
      <c r="I10" s="436"/>
      <c r="J10" s="436"/>
      <c r="K10" s="436"/>
      <c r="L10" s="437"/>
      <c r="N10" s="423" t="s">
        <v>1163</v>
      </c>
      <c r="O10" s="424"/>
      <c r="P10" s="424"/>
      <c r="Q10" s="424"/>
      <c r="R10" s="424"/>
      <c r="S10" s="424"/>
      <c r="T10" s="424"/>
      <c r="U10" s="425"/>
    </row>
    <row r="11" spans="2:22" ht="19" thickBot="1" x14ac:dyDescent="0.25">
      <c r="B11" s="47" t="s">
        <v>5</v>
      </c>
      <c r="D11" s="45" t="s">
        <v>1155</v>
      </c>
      <c r="E11" s="45" t="s">
        <v>1156</v>
      </c>
      <c r="F11" s="57" t="s">
        <v>1157</v>
      </c>
      <c r="H11" s="62" t="s">
        <v>1160</v>
      </c>
      <c r="I11" s="62" t="s">
        <v>1161</v>
      </c>
      <c r="J11" s="63" t="s">
        <v>1159</v>
      </c>
      <c r="K11" s="421"/>
      <c r="L11" s="422"/>
      <c r="N11" s="56" t="s">
        <v>5</v>
      </c>
      <c r="O11" s="57" t="s">
        <v>1165</v>
      </c>
      <c r="P11" s="57" t="s">
        <v>1164</v>
      </c>
      <c r="Q11" s="348" t="s">
        <v>1601</v>
      </c>
      <c r="R11" s="62" t="s">
        <v>1169</v>
      </c>
      <c r="S11" s="62" t="s">
        <v>1166</v>
      </c>
      <c r="T11" s="63" t="s">
        <v>1167</v>
      </c>
      <c r="U11" s="69" t="s">
        <v>1168</v>
      </c>
      <c r="V11" s="70"/>
    </row>
    <row r="12" spans="2:22" ht="26" thickBot="1" x14ac:dyDescent="0.3">
      <c r="B12" s="58" t="s">
        <v>8</v>
      </c>
      <c r="D12" s="46" t="s">
        <v>1140</v>
      </c>
      <c r="E12" s="50" t="s">
        <v>1140</v>
      </c>
      <c r="F12" s="53" t="str">
        <f>IF(D12=E12,"[YS]","[NO]")</f>
        <v>[YS]</v>
      </c>
      <c r="H12" s="64">
        <f>COUNTIF(F12:F235,"[YS]")</f>
        <v>207</v>
      </c>
      <c r="I12" s="64">
        <f>COUNTIF(F12:F235,"[NO]")</f>
        <v>17</v>
      </c>
      <c r="J12" s="376">
        <f>203/224</f>
        <v>0.90625</v>
      </c>
      <c r="K12" s="61"/>
      <c r="L12" s="61"/>
      <c r="N12" s="65" t="s">
        <v>8</v>
      </c>
      <c r="O12" s="68" t="str">
        <f>IF(F12="[YS]",E12,"To discuss")</f>
        <v>[EC]</v>
      </c>
      <c r="P12" s="352" t="s">
        <v>1140</v>
      </c>
      <c r="Q12" s="349" t="s">
        <v>1141</v>
      </c>
      <c r="R12" s="347">
        <f>COUNTIF(P12:P235,"[TM]")</f>
        <v>39</v>
      </c>
      <c r="S12" s="72">
        <f>COUNTIF(P12:P235,"[EC]")</f>
        <v>185</v>
      </c>
      <c r="T12" s="71">
        <f>46/224</f>
        <v>0.20535714285714285</v>
      </c>
      <c r="U12" s="71">
        <f>178/224</f>
        <v>0.7946428571428571</v>
      </c>
    </row>
    <row r="13" spans="2:22" x14ac:dyDescent="0.2">
      <c r="B13" s="59" t="s">
        <v>11</v>
      </c>
      <c r="D13" s="48" t="s">
        <v>1140</v>
      </c>
      <c r="E13" s="51" t="s">
        <v>1140</v>
      </c>
      <c r="F13" s="54" t="str">
        <f t="shared" ref="F13:F76" si="0">IF(D13=E13,"[YS]","[NO]")</f>
        <v>[YS]</v>
      </c>
      <c r="N13" s="66" t="s">
        <v>11</v>
      </c>
      <c r="O13" s="355" t="str">
        <f t="shared" ref="O13:O76" si="1">IF(F13="[YS]",E13,"To discuss")</f>
        <v>[EC]</v>
      </c>
      <c r="P13" s="353" t="s">
        <v>1140</v>
      </c>
      <c r="Q13" s="350" t="s">
        <v>1141</v>
      </c>
    </row>
    <row r="14" spans="2:22" x14ac:dyDescent="0.2">
      <c r="B14" s="59" t="s">
        <v>13</v>
      </c>
      <c r="D14" s="48" t="s">
        <v>1142</v>
      </c>
      <c r="E14" s="51" t="s">
        <v>1142</v>
      </c>
      <c r="F14" s="54" t="str">
        <f t="shared" si="0"/>
        <v>[YS]</v>
      </c>
      <c r="N14" s="66" t="s">
        <v>13</v>
      </c>
      <c r="O14" s="355" t="str">
        <f t="shared" si="1"/>
        <v>[TM]</v>
      </c>
      <c r="P14" s="353" t="s">
        <v>1142</v>
      </c>
      <c r="Q14" s="350" t="s">
        <v>1142</v>
      </c>
    </row>
    <row r="15" spans="2:22" x14ac:dyDescent="0.2">
      <c r="B15" s="59" t="s">
        <v>15</v>
      </c>
      <c r="D15" s="48" t="s">
        <v>1142</v>
      </c>
      <c r="E15" s="51" t="s">
        <v>1142</v>
      </c>
      <c r="F15" s="54" t="str">
        <f t="shared" si="0"/>
        <v>[YS]</v>
      </c>
      <c r="N15" s="66" t="s">
        <v>15</v>
      </c>
      <c r="O15" s="355" t="str">
        <f t="shared" si="1"/>
        <v>[TM]</v>
      </c>
      <c r="P15" s="353" t="s">
        <v>1142</v>
      </c>
      <c r="Q15" s="350" t="s">
        <v>1142</v>
      </c>
    </row>
    <row r="16" spans="2:22" ht="17" thickBot="1" x14ac:dyDescent="0.25">
      <c r="B16" s="59" t="s">
        <v>17</v>
      </c>
      <c r="D16" s="48" t="s">
        <v>1140</v>
      </c>
      <c r="E16" s="51" t="s">
        <v>1140</v>
      </c>
      <c r="F16" s="54" t="str">
        <f t="shared" si="0"/>
        <v>[YS]</v>
      </c>
      <c r="N16" s="66" t="s">
        <v>17</v>
      </c>
      <c r="O16" s="355" t="str">
        <f t="shared" si="1"/>
        <v>[EC]</v>
      </c>
      <c r="P16" s="353" t="s">
        <v>1140</v>
      </c>
      <c r="Q16" s="350" t="s">
        <v>1143</v>
      </c>
    </row>
    <row r="17" spans="2:17" ht="26" thickBot="1" x14ac:dyDescent="0.3">
      <c r="B17" s="59" t="s">
        <v>19</v>
      </c>
      <c r="D17" s="48" t="s">
        <v>1140</v>
      </c>
      <c r="E17" s="51" t="s">
        <v>1140</v>
      </c>
      <c r="F17" s="54" t="str">
        <f t="shared" si="0"/>
        <v>[YS]</v>
      </c>
      <c r="H17" s="414" t="s">
        <v>1602</v>
      </c>
      <c r="I17" s="415"/>
      <c r="J17" s="415"/>
      <c r="K17" s="415"/>
      <c r="L17" s="416"/>
      <c r="N17" s="66" t="s">
        <v>19</v>
      </c>
      <c r="O17" s="355" t="str">
        <f t="shared" si="1"/>
        <v>[EC]</v>
      </c>
      <c r="P17" s="353" t="s">
        <v>1140</v>
      </c>
      <c r="Q17" s="350" t="s">
        <v>1141</v>
      </c>
    </row>
    <row r="18" spans="2:17" ht="19" thickBot="1" x14ac:dyDescent="0.25">
      <c r="B18" s="59" t="s">
        <v>21</v>
      </c>
      <c r="D18" s="48" t="s">
        <v>1140</v>
      </c>
      <c r="E18" s="51" t="s">
        <v>1140</v>
      </c>
      <c r="F18" s="54" t="str">
        <f t="shared" si="0"/>
        <v>[YS]</v>
      </c>
      <c r="H18" s="62" t="s">
        <v>1166</v>
      </c>
      <c r="I18" s="62" t="s">
        <v>1169</v>
      </c>
      <c r="J18" s="412" t="s">
        <v>1603</v>
      </c>
      <c r="K18" s="413"/>
      <c r="L18" s="377"/>
      <c r="N18" s="66" t="s">
        <v>21</v>
      </c>
      <c r="O18" s="355" t="str">
        <f t="shared" si="1"/>
        <v>[EC]</v>
      </c>
      <c r="P18" s="353" t="s">
        <v>1140</v>
      </c>
      <c r="Q18" s="350" t="s">
        <v>1141</v>
      </c>
    </row>
    <row r="19" spans="2:17" ht="24" thickBot="1" x14ac:dyDescent="0.3">
      <c r="B19" s="59" t="s">
        <v>23</v>
      </c>
      <c r="D19" s="48" t="s">
        <v>1140</v>
      </c>
      <c r="E19" s="51" t="s">
        <v>1140</v>
      </c>
      <c r="F19" s="54" t="str">
        <f t="shared" si="0"/>
        <v>[YS]</v>
      </c>
      <c r="H19" s="378">
        <v>171</v>
      </c>
      <c r="I19" s="379">
        <v>36</v>
      </c>
      <c r="J19" s="417">
        <v>17</v>
      </c>
      <c r="K19" s="418"/>
      <c r="N19" s="66" t="s">
        <v>23</v>
      </c>
      <c r="O19" s="355" t="str">
        <f t="shared" si="1"/>
        <v>[EC]</v>
      </c>
      <c r="P19" s="353" t="s">
        <v>1140</v>
      </c>
      <c r="Q19" s="350" t="s">
        <v>1141</v>
      </c>
    </row>
    <row r="20" spans="2:17" x14ac:dyDescent="0.2">
      <c r="B20" s="59" t="s">
        <v>25</v>
      </c>
      <c r="D20" s="48" t="s">
        <v>1142</v>
      </c>
      <c r="E20" s="51" t="s">
        <v>1142</v>
      </c>
      <c r="F20" s="54" t="str">
        <f t="shared" si="0"/>
        <v>[YS]</v>
      </c>
      <c r="N20" s="66" t="s">
        <v>25</v>
      </c>
      <c r="O20" s="355" t="str">
        <f t="shared" si="1"/>
        <v>[TM]</v>
      </c>
      <c r="P20" s="353" t="s">
        <v>1142</v>
      </c>
      <c r="Q20" s="350" t="s">
        <v>1142</v>
      </c>
    </row>
    <row r="21" spans="2:17" x14ac:dyDescent="0.2">
      <c r="B21" s="59" t="s">
        <v>27</v>
      </c>
      <c r="D21" s="48" t="s">
        <v>1140</v>
      </c>
      <c r="E21" s="51" t="s">
        <v>1140</v>
      </c>
      <c r="F21" s="54" t="str">
        <f t="shared" si="0"/>
        <v>[YS]</v>
      </c>
      <c r="N21" s="66" t="s">
        <v>27</v>
      </c>
      <c r="O21" s="355" t="str">
        <f t="shared" si="1"/>
        <v>[EC]</v>
      </c>
      <c r="P21" s="353" t="s">
        <v>1140</v>
      </c>
      <c r="Q21" s="350" t="s">
        <v>1141</v>
      </c>
    </row>
    <row r="22" spans="2:17" x14ac:dyDescent="0.2">
      <c r="B22" s="59" t="s">
        <v>29</v>
      </c>
      <c r="D22" s="48" t="s">
        <v>1140</v>
      </c>
      <c r="E22" s="51" t="s">
        <v>1140</v>
      </c>
      <c r="F22" s="54" t="str">
        <f t="shared" si="0"/>
        <v>[YS]</v>
      </c>
      <c r="N22" s="66" t="s">
        <v>29</v>
      </c>
      <c r="O22" s="355" t="str">
        <f t="shared" si="1"/>
        <v>[EC]</v>
      </c>
      <c r="P22" s="353" t="s">
        <v>1140</v>
      </c>
      <c r="Q22" s="350" t="s">
        <v>1141</v>
      </c>
    </row>
    <row r="23" spans="2:17" x14ac:dyDescent="0.2">
      <c r="B23" s="59" t="s">
        <v>31</v>
      </c>
      <c r="D23" s="48" t="s">
        <v>1140</v>
      </c>
      <c r="E23" s="51" t="s">
        <v>1140</v>
      </c>
      <c r="F23" s="54" t="str">
        <f t="shared" si="0"/>
        <v>[YS]</v>
      </c>
      <c r="N23" s="66" t="s">
        <v>31</v>
      </c>
      <c r="O23" s="355" t="str">
        <f t="shared" si="1"/>
        <v>[EC]</v>
      </c>
      <c r="P23" s="353" t="s">
        <v>1140</v>
      </c>
      <c r="Q23" s="350" t="s">
        <v>1143</v>
      </c>
    </row>
    <row r="24" spans="2:17" x14ac:dyDescent="0.2">
      <c r="B24" s="59" t="s">
        <v>33</v>
      </c>
      <c r="D24" s="48" t="s">
        <v>1140</v>
      </c>
      <c r="E24" s="51" t="s">
        <v>1140</v>
      </c>
      <c r="F24" s="54" t="str">
        <f t="shared" si="0"/>
        <v>[YS]</v>
      </c>
      <c r="N24" s="66" t="s">
        <v>33</v>
      </c>
      <c r="O24" s="355" t="str">
        <f t="shared" si="1"/>
        <v>[EC]</v>
      </c>
      <c r="P24" s="353" t="s">
        <v>1140</v>
      </c>
      <c r="Q24" s="350" t="s">
        <v>1143</v>
      </c>
    </row>
    <row r="25" spans="2:17" x14ac:dyDescent="0.2">
      <c r="B25" s="59" t="s">
        <v>35</v>
      </c>
      <c r="D25" s="48" t="s">
        <v>1140</v>
      </c>
      <c r="E25" s="51" t="s">
        <v>1140</v>
      </c>
      <c r="F25" s="54" t="str">
        <f t="shared" si="0"/>
        <v>[YS]</v>
      </c>
      <c r="N25" s="66" t="s">
        <v>35</v>
      </c>
      <c r="O25" s="355" t="str">
        <f t="shared" si="1"/>
        <v>[EC]</v>
      </c>
      <c r="P25" s="353" t="s">
        <v>1140</v>
      </c>
      <c r="Q25" s="350" t="s">
        <v>1143</v>
      </c>
    </row>
    <row r="26" spans="2:17" x14ac:dyDescent="0.2">
      <c r="B26" s="59" t="s">
        <v>37</v>
      </c>
      <c r="D26" s="48" t="s">
        <v>1140</v>
      </c>
      <c r="E26" s="51" t="s">
        <v>1140</v>
      </c>
      <c r="F26" s="54" t="str">
        <f t="shared" si="0"/>
        <v>[YS]</v>
      </c>
      <c r="N26" s="66" t="s">
        <v>37</v>
      </c>
      <c r="O26" s="355" t="str">
        <f t="shared" si="1"/>
        <v>[EC]</v>
      </c>
      <c r="P26" s="353" t="s">
        <v>1140</v>
      </c>
      <c r="Q26" s="350" t="s">
        <v>1143</v>
      </c>
    </row>
    <row r="27" spans="2:17" x14ac:dyDescent="0.2">
      <c r="B27" s="59" t="s">
        <v>39</v>
      </c>
      <c r="D27" s="48" t="s">
        <v>1140</v>
      </c>
      <c r="E27" s="51" t="s">
        <v>1140</v>
      </c>
      <c r="F27" s="54" t="str">
        <f t="shared" si="0"/>
        <v>[YS]</v>
      </c>
      <c r="N27" s="66" t="s">
        <v>39</v>
      </c>
      <c r="O27" s="355" t="str">
        <f t="shared" si="1"/>
        <v>[EC]</v>
      </c>
      <c r="P27" s="353" t="s">
        <v>1140</v>
      </c>
      <c r="Q27" s="350" t="s">
        <v>1141</v>
      </c>
    </row>
    <row r="28" spans="2:17" x14ac:dyDescent="0.2">
      <c r="B28" s="59" t="s">
        <v>41</v>
      </c>
      <c r="D28" s="48" t="s">
        <v>1142</v>
      </c>
      <c r="E28" s="51" t="s">
        <v>1140</v>
      </c>
      <c r="F28" s="54" t="str">
        <f t="shared" si="0"/>
        <v>[NO]</v>
      </c>
      <c r="N28" s="66" t="s">
        <v>41</v>
      </c>
      <c r="O28" s="355" t="str">
        <f t="shared" si="1"/>
        <v>To discuss</v>
      </c>
      <c r="P28" s="353" t="s">
        <v>1140</v>
      </c>
      <c r="Q28" s="350" t="s">
        <v>1141</v>
      </c>
    </row>
    <row r="29" spans="2:17" x14ac:dyDescent="0.2">
      <c r="B29" s="59" t="s">
        <v>43</v>
      </c>
      <c r="D29" s="48" t="s">
        <v>1140</v>
      </c>
      <c r="E29" s="51" t="s">
        <v>1140</v>
      </c>
      <c r="F29" s="54" t="str">
        <f t="shared" si="0"/>
        <v>[YS]</v>
      </c>
      <c r="N29" s="66" t="s">
        <v>43</v>
      </c>
      <c r="O29" s="355" t="str">
        <f t="shared" si="1"/>
        <v>[EC]</v>
      </c>
      <c r="P29" s="353" t="s">
        <v>1140</v>
      </c>
      <c r="Q29" s="350" t="s">
        <v>1141</v>
      </c>
    </row>
    <row r="30" spans="2:17" x14ac:dyDescent="0.2">
      <c r="B30" s="59" t="s">
        <v>45</v>
      </c>
      <c r="D30" s="48" t="s">
        <v>1140</v>
      </c>
      <c r="E30" s="51" t="s">
        <v>1140</v>
      </c>
      <c r="F30" s="54" t="str">
        <f t="shared" si="0"/>
        <v>[YS]</v>
      </c>
      <c r="N30" s="66" t="s">
        <v>45</v>
      </c>
      <c r="O30" s="355" t="str">
        <f t="shared" si="1"/>
        <v>[EC]</v>
      </c>
      <c r="P30" s="353" t="s">
        <v>1140</v>
      </c>
      <c r="Q30" s="350" t="s">
        <v>1141</v>
      </c>
    </row>
    <row r="31" spans="2:17" x14ac:dyDescent="0.2">
      <c r="B31" s="59" t="s">
        <v>47</v>
      </c>
      <c r="D31" s="48" t="s">
        <v>1140</v>
      </c>
      <c r="E31" s="51" t="s">
        <v>1140</v>
      </c>
      <c r="F31" s="54" t="str">
        <f t="shared" si="0"/>
        <v>[YS]</v>
      </c>
      <c r="N31" s="66" t="s">
        <v>47</v>
      </c>
      <c r="O31" s="355" t="str">
        <f t="shared" si="1"/>
        <v>[EC]</v>
      </c>
      <c r="P31" s="353" t="s">
        <v>1140</v>
      </c>
      <c r="Q31" s="350" t="s">
        <v>1141</v>
      </c>
    </row>
    <row r="32" spans="2:17" x14ac:dyDescent="0.2">
      <c r="B32" s="59" t="s">
        <v>49</v>
      </c>
      <c r="D32" s="48" t="s">
        <v>1142</v>
      </c>
      <c r="E32" s="51" t="s">
        <v>1142</v>
      </c>
      <c r="F32" s="54" t="str">
        <f t="shared" si="0"/>
        <v>[YS]</v>
      </c>
      <c r="N32" s="66" t="s">
        <v>49</v>
      </c>
      <c r="O32" s="355" t="str">
        <f t="shared" si="1"/>
        <v>[TM]</v>
      </c>
      <c r="P32" s="353" t="s">
        <v>1142</v>
      </c>
      <c r="Q32" s="350" t="s">
        <v>1142</v>
      </c>
    </row>
    <row r="33" spans="2:17" x14ac:dyDescent="0.2">
      <c r="B33" s="59" t="s">
        <v>51</v>
      </c>
      <c r="D33" s="48" t="s">
        <v>1142</v>
      </c>
      <c r="E33" s="51" t="s">
        <v>1142</v>
      </c>
      <c r="F33" s="54" t="str">
        <f t="shared" si="0"/>
        <v>[YS]</v>
      </c>
      <c r="N33" s="66" t="s">
        <v>51</v>
      </c>
      <c r="O33" s="355" t="str">
        <f t="shared" si="1"/>
        <v>[TM]</v>
      </c>
      <c r="P33" s="353" t="s">
        <v>1142</v>
      </c>
      <c r="Q33" s="350" t="s">
        <v>1142</v>
      </c>
    </row>
    <row r="34" spans="2:17" x14ac:dyDescent="0.2">
      <c r="B34" s="59" t="s">
        <v>53</v>
      </c>
      <c r="D34" s="48" t="s">
        <v>1140</v>
      </c>
      <c r="E34" s="51" t="s">
        <v>1140</v>
      </c>
      <c r="F34" s="54" t="str">
        <f t="shared" si="0"/>
        <v>[YS]</v>
      </c>
      <c r="N34" s="66" t="s">
        <v>53</v>
      </c>
      <c r="O34" s="355" t="str">
        <f t="shared" si="1"/>
        <v>[EC]</v>
      </c>
      <c r="P34" s="353" t="s">
        <v>1140</v>
      </c>
      <c r="Q34" s="350" t="s">
        <v>1141</v>
      </c>
    </row>
    <row r="35" spans="2:17" x14ac:dyDescent="0.2">
      <c r="B35" s="59" t="s">
        <v>55</v>
      </c>
      <c r="D35" s="48" t="s">
        <v>1140</v>
      </c>
      <c r="E35" s="51" t="s">
        <v>1140</v>
      </c>
      <c r="F35" s="54" t="str">
        <f t="shared" si="0"/>
        <v>[YS]</v>
      </c>
      <c r="N35" s="66" t="s">
        <v>55</v>
      </c>
      <c r="O35" s="355" t="str">
        <f t="shared" si="1"/>
        <v>[EC]</v>
      </c>
      <c r="P35" s="353" t="s">
        <v>1140</v>
      </c>
      <c r="Q35" s="350" t="s">
        <v>1141</v>
      </c>
    </row>
    <row r="36" spans="2:17" x14ac:dyDescent="0.2">
      <c r="B36" s="59" t="s">
        <v>57</v>
      </c>
      <c r="D36" s="48" t="s">
        <v>1140</v>
      </c>
      <c r="E36" s="51" t="s">
        <v>1140</v>
      </c>
      <c r="F36" s="54" t="str">
        <f t="shared" si="0"/>
        <v>[YS]</v>
      </c>
      <c r="N36" s="66" t="s">
        <v>57</v>
      </c>
      <c r="O36" s="355" t="str">
        <f t="shared" si="1"/>
        <v>[EC]</v>
      </c>
      <c r="P36" s="353" t="s">
        <v>1140</v>
      </c>
      <c r="Q36" s="350" t="s">
        <v>1141</v>
      </c>
    </row>
    <row r="37" spans="2:17" x14ac:dyDescent="0.2">
      <c r="B37" s="59" t="s">
        <v>59</v>
      </c>
      <c r="D37" s="48" t="s">
        <v>1140</v>
      </c>
      <c r="E37" s="51" t="s">
        <v>1140</v>
      </c>
      <c r="F37" s="54" t="str">
        <f t="shared" si="0"/>
        <v>[YS]</v>
      </c>
      <c r="N37" s="66" t="s">
        <v>59</v>
      </c>
      <c r="O37" s="355" t="str">
        <f t="shared" si="1"/>
        <v>[EC]</v>
      </c>
      <c r="P37" s="353" t="s">
        <v>1140</v>
      </c>
      <c r="Q37" s="350" t="s">
        <v>1141</v>
      </c>
    </row>
    <row r="38" spans="2:17" x14ac:dyDescent="0.2">
      <c r="B38" s="59" t="s">
        <v>61</v>
      </c>
      <c r="D38" s="48" t="s">
        <v>1140</v>
      </c>
      <c r="E38" s="51" t="s">
        <v>1140</v>
      </c>
      <c r="F38" s="54" t="str">
        <f t="shared" si="0"/>
        <v>[YS]</v>
      </c>
      <c r="N38" s="66" t="s">
        <v>61</v>
      </c>
      <c r="O38" s="355" t="str">
        <f t="shared" si="1"/>
        <v>[EC]</v>
      </c>
      <c r="P38" s="353" t="s">
        <v>1140</v>
      </c>
      <c r="Q38" s="350" t="s">
        <v>1141</v>
      </c>
    </row>
    <row r="39" spans="2:17" x14ac:dyDescent="0.2">
      <c r="B39" s="59" t="s">
        <v>63</v>
      </c>
      <c r="D39" s="48" t="s">
        <v>1140</v>
      </c>
      <c r="E39" s="51" t="s">
        <v>1140</v>
      </c>
      <c r="F39" s="54" t="str">
        <f t="shared" si="0"/>
        <v>[YS]</v>
      </c>
      <c r="N39" s="66" t="s">
        <v>63</v>
      </c>
      <c r="O39" s="355" t="str">
        <f t="shared" si="1"/>
        <v>[EC]</v>
      </c>
      <c r="P39" s="353" t="s">
        <v>1140</v>
      </c>
      <c r="Q39" s="350" t="s">
        <v>1141</v>
      </c>
    </row>
    <row r="40" spans="2:17" x14ac:dyDescent="0.2">
      <c r="B40" s="59" t="s">
        <v>65</v>
      </c>
      <c r="D40" s="48" t="s">
        <v>1142</v>
      </c>
      <c r="E40" s="51" t="s">
        <v>1142</v>
      </c>
      <c r="F40" s="54" t="str">
        <f t="shared" si="0"/>
        <v>[YS]</v>
      </c>
      <c r="N40" s="66" t="s">
        <v>65</v>
      </c>
      <c r="O40" s="355" t="str">
        <f t="shared" si="1"/>
        <v>[TM]</v>
      </c>
      <c r="P40" s="353" t="s">
        <v>1142</v>
      </c>
      <c r="Q40" s="350" t="s">
        <v>1142</v>
      </c>
    </row>
    <row r="41" spans="2:17" x14ac:dyDescent="0.2">
      <c r="B41" s="59" t="s">
        <v>67</v>
      </c>
      <c r="D41" s="48" t="s">
        <v>1140</v>
      </c>
      <c r="E41" s="51" t="s">
        <v>1140</v>
      </c>
      <c r="F41" s="54" t="str">
        <f t="shared" si="0"/>
        <v>[YS]</v>
      </c>
      <c r="N41" s="66" t="s">
        <v>67</v>
      </c>
      <c r="O41" s="355" t="str">
        <f t="shared" si="1"/>
        <v>[EC]</v>
      </c>
      <c r="P41" s="353" t="s">
        <v>1140</v>
      </c>
      <c r="Q41" s="350" t="s">
        <v>1141</v>
      </c>
    </row>
    <row r="42" spans="2:17" x14ac:dyDescent="0.2">
      <c r="B42" s="59" t="s">
        <v>69</v>
      </c>
      <c r="D42" s="48" t="s">
        <v>1140</v>
      </c>
      <c r="E42" s="51" t="s">
        <v>1140</v>
      </c>
      <c r="F42" s="54" t="str">
        <f t="shared" si="0"/>
        <v>[YS]</v>
      </c>
      <c r="N42" s="66" t="s">
        <v>69</v>
      </c>
      <c r="O42" s="355" t="str">
        <f t="shared" si="1"/>
        <v>[EC]</v>
      </c>
      <c r="P42" s="353" t="s">
        <v>1140</v>
      </c>
      <c r="Q42" s="350" t="s">
        <v>1143</v>
      </c>
    </row>
    <row r="43" spans="2:17" x14ac:dyDescent="0.2">
      <c r="B43" s="59" t="s">
        <v>71</v>
      </c>
      <c r="D43" s="48" t="s">
        <v>1140</v>
      </c>
      <c r="E43" s="51" t="s">
        <v>1140</v>
      </c>
      <c r="F43" s="54" t="str">
        <f t="shared" si="0"/>
        <v>[YS]</v>
      </c>
      <c r="N43" s="66" t="s">
        <v>71</v>
      </c>
      <c r="O43" s="355" t="str">
        <f t="shared" si="1"/>
        <v>[EC]</v>
      </c>
      <c r="P43" s="353" t="s">
        <v>1140</v>
      </c>
      <c r="Q43" s="350" t="s">
        <v>1143</v>
      </c>
    </row>
    <row r="44" spans="2:17" x14ac:dyDescent="0.2">
      <c r="B44" s="59" t="s">
        <v>73</v>
      </c>
      <c r="D44" s="48" t="s">
        <v>1142</v>
      </c>
      <c r="E44" s="51" t="s">
        <v>1140</v>
      </c>
      <c r="F44" s="54" t="str">
        <f t="shared" si="0"/>
        <v>[NO]</v>
      </c>
      <c r="N44" s="66" t="s">
        <v>73</v>
      </c>
      <c r="O44" s="355" t="str">
        <f t="shared" si="1"/>
        <v>To discuss</v>
      </c>
      <c r="P44" s="353" t="s">
        <v>1140</v>
      </c>
      <c r="Q44" s="350" t="s">
        <v>1141</v>
      </c>
    </row>
    <row r="45" spans="2:17" x14ac:dyDescent="0.2">
      <c r="B45" s="59" t="s">
        <v>75</v>
      </c>
      <c r="D45" s="48" t="s">
        <v>1140</v>
      </c>
      <c r="E45" s="51" t="s">
        <v>1140</v>
      </c>
      <c r="F45" s="54" t="str">
        <f t="shared" si="0"/>
        <v>[YS]</v>
      </c>
      <c r="N45" s="66" t="s">
        <v>75</v>
      </c>
      <c r="O45" s="355" t="str">
        <f t="shared" si="1"/>
        <v>[EC]</v>
      </c>
      <c r="P45" s="353" t="s">
        <v>1140</v>
      </c>
      <c r="Q45" s="350" t="s">
        <v>1143</v>
      </c>
    </row>
    <row r="46" spans="2:17" x14ac:dyDescent="0.2">
      <c r="B46" s="59" t="s">
        <v>77</v>
      </c>
      <c r="D46" s="48" t="s">
        <v>1140</v>
      </c>
      <c r="E46" s="51" t="s">
        <v>1140</v>
      </c>
      <c r="F46" s="54" t="str">
        <f t="shared" si="0"/>
        <v>[YS]</v>
      </c>
      <c r="N46" s="66" t="s">
        <v>77</v>
      </c>
      <c r="O46" s="355" t="str">
        <f t="shared" si="1"/>
        <v>[EC]</v>
      </c>
      <c r="P46" s="353" t="s">
        <v>1140</v>
      </c>
      <c r="Q46" s="350" t="s">
        <v>1141</v>
      </c>
    </row>
    <row r="47" spans="2:17" x14ac:dyDescent="0.2">
      <c r="B47" s="59" t="s">
        <v>79</v>
      </c>
      <c r="D47" s="48" t="s">
        <v>1140</v>
      </c>
      <c r="E47" s="51" t="s">
        <v>1140</v>
      </c>
      <c r="F47" s="54" t="str">
        <f t="shared" si="0"/>
        <v>[YS]</v>
      </c>
      <c r="N47" s="66" t="s">
        <v>79</v>
      </c>
      <c r="O47" s="355" t="str">
        <f t="shared" si="1"/>
        <v>[EC]</v>
      </c>
      <c r="P47" s="353" t="s">
        <v>1140</v>
      </c>
      <c r="Q47" s="350" t="s">
        <v>1144</v>
      </c>
    </row>
    <row r="48" spans="2:17" x14ac:dyDescent="0.2">
      <c r="B48" s="59" t="s">
        <v>81</v>
      </c>
      <c r="D48" s="48" t="s">
        <v>1140</v>
      </c>
      <c r="E48" s="51" t="s">
        <v>1140</v>
      </c>
      <c r="F48" s="54" t="str">
        <f t="shared" si="0"/>
        <v>[YS]</v>
      </c>
      <c r="N48" s="66" t="s">
        <v>81</v>
      </c>
      <c r="O48" s="355" t="str">
        <f t="shared" si="1"/>
        <v>[EC]</v>
      </c>
      <c r="P48" s="353" t="s">
        <v>1140</v>
      </c>
      <c r="Q48" s="350" t="s">
        <v>1143</v>
      </c>
    </row>
    <row r="49" spans="2:17" x14ac:dyDescent="0.2">
      <c r="B49" s="59" t="s">
        <v>83</v>
      </c>
      <c r="D49" s="48" t="s">
        <v>1140</v>
      </c>
      <c r="E49" s="51" t="s">
        <v>1140</v>
      </c>
      <c r="F49" s="54" t="str">
        <f t="shared" si="0"/>
        <v>[YS]</v>
      </c>
      <c r="N49" s="66" t="s">
        <v>83</v>
      </c>
      <c r="O49" s="355" t="str">
        <f t="shared" si="1"/>
        <v>[EC]</v>
      </c>
      <c r="P49" s="353" t="s">
        <v>1140</v>
      </c>
      <c r="Q49" s="350" t="s">
        <v>1141</v>
      </c>
    </row>
    <row r="50" spans="2:17" x14ac:dyDescent="0.2">
      <c r="B50" s="59" t="s">
        <v>85</v>
      </c>
      <c r="D50" s="48" t="s">
        <v>1140</v>
      </c>
      <c r="E50" s="51" t="s">
        <v>1140</v>
      </c>
      <c r="F50" s="54" t="str">
        <f t="shared" si="0"/>
        <v>[YS]</v>
      </c>
      <c r="N50" s="66" t="s">
        <v>85</v>
      </c>
      <c r="O50" s="355" t="str">
        <f t="shared" si="1"/>
        <v>[EC]</v>
      </c>
      <c r="P50" s="353" t="s">
        <v>1140</v>
      </c>
      <c r="Q50" s="350" t="s">
        <v>1141</v>
      </c>
    </row>
    <row r="51" spans="2:17" x14ac:dyDescent="0.2">
      <c r="B51" s="59" t="s">
        <v>87</v>
      </c>
      <c r="D51" s="48" t="s">
        <v>1140</v>
      </c>
      <c r="E51" s="51" t="s">
        <v>1140</v>
      </c>
      <c r="F51" s="54" t="str">
        <f t="shared" si="0"/>
        <v>[YS]</v>
      </c>
      <c r="N51" s="66" t="s">
        <v>87</v>
      </c>
      <c r="O51" s="355" t="str">
        <f t="shared" si="1"/>
        <v>[EC]</v>
      </c>
      <c r="P51" s="353" t="s">
        <v>1140</v>
      </c>
      <c r="Q51" s="350" t="s">
        <v>1141</v>
      </c>
    </row>
    <row r="52" spans="2:17" x14ac:dyDescent="0.2">
      <c r="B52" s="59" t="s">
        <v>89</v>
      </c>
      <c r="D52" s="48" t="s">
        <v>1140</v>
      </c>
      <c r="E52" s="51" t="s">
        <v>1140</v>
      </c>
      <c r="F52" s="54" t="str">
        <f t="shared" si="0"/>
        <v>[YS]</v>
      </c>
      <c r="N52" s="66" t="s">
        <v>89</v>
      </c>
      <c r="O52" s="355" t="str">
        <f t="shared" si="1"/>
        <v>[EC]</v>
      </c>
      <c r="P52" s="353" t="s">
        <v>1140</v>
      </c>
      <c r="Q52" s="350" t="s">
        <v>1143</v>
      </c>
    </row>
    <row r="53" spans="2:17" x14ac:dyDescent="0.2">
      <c r="B53" s="59" t="s">
        <v>91</v>
      </c>
      <c r="D53" s="48" t="s">
        <v>1140</v>
      </c>
      <c r="E53" s="51" t="s">
        <v>1140</v>
      </c>
      <c r="F53" s="54" t="str">
        <f t="shared" si="0"/>
        <v>[YS]</v>
      </c>
      <c r="N53" s="66" t="s">
        <v>91</v>
      </c>
      <c r="O53" s="355" t="str">
        <f t="shared" si="1"/>
        <v>[EC]</v>
      </c>
      <c r="P53" s="353" t="s">
        <v>1140</v>
      </c>
      <c r="Q53" s="350" t="s">
        <v>1141</v>
      </c>
    </row>
    <row r="54" spans="2:17" x14ac:dyDescent="0.2">
      <c r="B54" s="59" t="s">
        <v>93</v>
      </c>
      <c r="D54" s="48" t="s">
        <v>1140</v>
      </c>
      <c r="E54" s="51" t="s">
        <v>1140</v>
      </c>
      <c r="F54" s="54" t="str">
        <f t="shared" si="0"/>
        <v>[YS]</v>
      </c>
      <c r="N54" s="66" t="s">
        <v>93</v>
      </c>
      <c r="O54" s="355" t="str">
        <f t="shared" si="1"/>
        <v>[EC]</v>
      </c>
      <c r="P54" s="353" t="s">
        <v>1140</v>
      </c>
      <c r="Q54" s="350" t="s">
        <v>1141</v>
      </c>
    </row>
    <row r="55" spans="2:17" x14ac:dyDescent="0.2">
      <c r="B55" s="59" t="s">
        <v>95</v>
      </c>
      <c r="D55" s="48" t="s">
        <v>1142</v>
      </c>
      <c r="E55" s="51" t="s">
        <v>1140</v>
      </c>
      <c r="F55" s="54" t="str">
        <f t="shared" si="0"/>
        <v>[NO]</v>
      </c>
      <c r="N55" s="66" t="s">
        <v>95</v>
      </c>
      <c r="O55" s="355" t="str">
        <f t="shared" si="1"/>
        <v>To discuss</v>
      </c>
      <c r="P55" s="353" t="s">
        <v>1140</v>
      </c>
      <c r="Q55" s="350" t="s">
        <v>1141</v>
      </c>
    </row>
    <row r="56" spans="2:17" x14ac:dyDescent="0.2">
      <c r="B56" s="59" t="s">
        <v>97</v>
      </c>
      <c r="D56" s="48" t="s">
        <v>1140</v>
      </c>
      <c r="E56" s="51" t="s">
        <v>1140</v>
      </c>
      <c r="F56" s="54" t="str">
        <f t="shared" si="0"/>
        <v>[YS]</v>
      </c>
      <c r="N56" s="66" t="s">
        <v>97</v>
      </c>
      <c r="O56" s="355" t="str">
        <f t="shared" si="1"/>
        <v>[EC]</v>
      </c>
      <c r="P56" s="353" t="s">
        <v>1140</v>
      </c>
      <c r="Q56" s="350" t="s">
        <v>1141</v>
      </c>
    </row>
    <row r="57" spans="2:17" x14ac:dyDescent="0.2">
      <c r="B57" s="59" t="s">
        <v>99</v>
      </c>
      <c r="D57" s="48" t="s">
        <v>1140</v>
      </c>
      <c r="E57" s="51" t="s">
        <v>1140</v>
      </c>
      <c r="F57" s="54" t="str">
        <f t="shared" si="0"/>
        <v>[YS]</v>
      </c>
      <c r="N57" s="66" t="s">
        <v>99</v>
      </c>
      <c r="O57" s="355" t="str">
        <f t="shared" si="1"/>
        <v>[EC]</v>
      </c>
      <c r="P57" s="353" t="s">
        <v>1140</v>
      </c>
      <c r="Q57" s="350" t="s">
        <v>1141</v>
      </c>
    </row>
    <row r="58" spans="2:17" x14ac:dyDescent="0.2">
      <c r="B58" s="59" t="s">
        <v>101</v>
      </c>
      <c r="D58" s="48" t="s">
        <v>1140</v>
      </c>
      <c r="E58" s="51" t="s">
        <v>1140</v>
      </c>
      <c r="F58" s="54" t="str">
        <f t="shared" si="0"/>
        <v>[YS]</v>
      </c>
      <c r="N58" s="66" t="s">
        <v>101</v>
      </c>
      <c r="O58" s="355" t="str">
        <f t="shared" si="1"/>
        <v>[EC]</v>
      </c>
      <c r="P58" s="353" t="s">
        <v>1140</v>
      </c>
      <c r="Q58" s="350" t="s">
        <v>1145</v>
      </c>
    </row>
    <row r="59" spans="2:17" x14ac:dyDescent="0.2">
      <c r="B59" s="59" t="s">
        <v>103</v>
      </c>
      <c r="D59" s="48" t="s">
        <v>1140</v>
      </c>
      <c r="E59" s="51" t="s">
        <v>1140</v>
      </c>
      <c r="F59" s="54" t="str">
        <f t="shared" si="0"/>
        <v>[YS]</v>
      </c>
      <c r="N59" s="66" t="s">
        <v>103</v>
      </c>
      <c r="O59" s="355" t="str">
        <f t="shared" si="1"/>
        <v>[EC]</v>
      </c>
      <c r="P59" s="353" t="s">
        <v>1140</v>
      </c>
      <c r="Q59" s="350" t="s">
        <v>1141</v>
      </c>
    </row>
    <row r="60" spans="2:17" x14ac:dyDescent="0.2">
      <c r="B60" s="59" t="s">
        <v>105</v>
      </c>
      <c r="D60" s="48" t="s">
        <v>1140</v>
      </c>
      <c r="E60" s="51" t="s">
        <v>1140</v>
      </c>
      <c r="F60" s="54" t="str">
        <f t="shared" si="0"/>
        <v>[YS]</v>
      </c>
      <c r="N60" s="66" t="s">
        <v>105</v>
      </c>
      <c r="O60" s="355" t="str">
        <f t="shared" si="1"/>
        <v>[EC]</v>
      </c>
      <c r="P60" s="353" t="s">
        <v>1140</v>
      </c>
      <c r="Q60" s="350" t="s">
        <v>1141</v>
      </c>
    </row>
    <row r="61" spans="2:17" x14ac:dyDescent="0.2">
      <c r="B61" s="59" t="s">
        <v>107</v>
      </c>
      <c r="D61" s="48" t="s">
        <v>1140</v>
      </c>
      <c r="E61" s="51" t="s">
        <v>1140</v>
      </c>
      <c r="F61" s="54" t="str">
        <f t="shared" si="0"/>
        <v>[YS]</v>
      </c>
      <c r="N61" s="66" t="s">
        <v>107</v>
      </c>
      <c r="O61" s="355" t="str">
        <f t="shared" si="1"/>
        <v>[EC]</v>
      </c>
      <c r="P61" s="353" t="s">
        <v>1140</v>
      </c>
      <c r="Q61" s="350" t="s">
        <v>1141</v>
      </c>
    </row>
    <row r="62" spans="2:17" x14ac:dyDescent="0.2">
      <c r="B62" s="59" t="s">
        <v>109</v>
      </c>
      <c r="D62" s="48" t="s">
        <v>1142</v>
      </c>
      <c r="E62" s="51" t="s">
        <v>1142</v>
      </c>
      <c r="F62" s="54" t="str">
        <f t="shared" si="0"/>
        <v>[YS]</v>
      </c>
      <c r="N62" s="66" t="s">
        <v>109</v>
      </c>
      <c r="O62" s="355" t="str">
        <f t="shared" si="1"/>
        <v>[TM]</v>
      </c>
      <c r="P62" s="353" t="s">
        <v>1142</v>
      </c>
      <c r="Q62" s="350" t="s">
        <v>1142</v>
      </c>
    </row>
    <row r="63" spans="2:17" x14ac:dyDescent="0.2">
      <c r="B63" s="59" t="s">
        <v>111</v>
      </c>
      <c r="D63" s="48" t="s">
        <v>1140</v>
      </c>
      <c r="E63" s="51" t="s">
        <v>1140</v>
      </c>
      <c r="F63" s="54" t="str">
        <f t="shared" si="0"/>
        <v>[YS]</v>
      </c>
      <c r="N63" s="66" t="s">
        <v>111</v>
      </c>
      <c r="O63" s="355" t="str">
        <f t="shared" si="1"/>
        <v>[EC]</v>
      </c>
      <c r="P63" s="353" t="s">
        <v>1140</v>
      </c>
      <c r="Q63" s="350" t="s">
        <v>1141</v>
      </c>
    </row>
    <row r="64" spans="2:17" x14ac:dyDescent="0.2">
      <c r="B64" s="59" t="s">
        <v>113</v>
      </c>
      <c r="D64" s="48" t="s">
        <v>1142</v>
      </c>
      <c r="E64" s="51" t="s">
        <v>1142</v>
      </c>
      <c r="F64" s="54" t="str">
        <f t="shared" si="0"/>
        <v>[YS]</v>
      </c>
      <c r="N64" s="66" t="s">
        <v>113</v>
      </c>
      <c r="O64" s="355" t="str">
        <f t="shared" si="1"/>
        <v>[TM]</v>
      </c>
      <c r="P64" s="353" t="s">
        <v>1142</v>
      </c>
      <c r="Q64" s="350" t="s">
        <v>1142</v>
      </c>
    </row>
    <row r="65" spans="2:17" x14ac:dyDescent="0.2">
      <c r="B65" s="59" t="s">
        <v>115</v>
      </c>
      <c r="D65" s="48" t="s">
        <v>1140</v>
      </c>
      <c r="E65" s="51" t="s">
        <v>1142</v>
      </c>
      <c r="F65" s="54" t="str">
        <f t="shared" si="0"/>
        <v>[NO]</v>
      </c>
      <c r="N65" s="66" t="s">
        <v>115</v>
      </c>
      <c r="O65" s="355" t="str">
        <f t="shared" si="1"/>
        <v>To discuss</v>
      </c>
      <c r="P65" s="353" t="s">
        <v>1140</v>
      </c>
      <c r="Q65" s="350" t="s">
        <v>1141</v>
      </c>
    </row>
    <row r="66" spans="2:17" x14ac:dyDescent="0.2">
      <c r="B66" s="59" t="s">
        <v>117</v>
      </c>
      <c r="D66" s="48" t="s">
        <v>1142</v>
      </c>
      <c r="E66" s="51" t="s">
        <v>1142</v>
      </c>
      <c r="F66" s="54" t="str">
        <f t="shared" si="0"/>
        <v>[YS]</v>
      </c>
      <c r="N66" s="66" t="s">
        <v>117</v>
      </c>
      <c r="O66" s="355" t="str">
        <f t="shared" si="1"/>
        <v>[TM]</v>
      </c>
      <c r="P66" s="353" t="s">
        <v>1142</v>
      </c>
      <c r="Q66" s="350" t="s">
        <v>1142</v>
      </c>
    </row>
    <row r="67" spans="2:17" x14ac:dyDescent="0.2">
      <c r="B67" s="59" t="s">
        <v>119</v>
      </c>
      <c r="D67" s="48" t="s">
        <v>1142</v>
      </c>
      <c r="E67" s="51" t="s">
        <v>1142</v>
      </c>
      <c r="F67" s="54" t="str">
        <f t="shared" si="0"/>
        <v>[YS]</v>
      </c>
      <c r="N67" s="66" t="s">
        <v>119</v>
      </c>
      <c r="O67" s="355" t="str">
        <f t="shared" si="1"/>
        <v>[TM]</v>
      </c>
      <c r="P67" s="353" t="s">
        <v>1142</v>
      </c>
      <c r="Q67" s="350" t="s">
        <v>1142</v>
      </c>
    </row>
    <row r="68" spans="2:17" x14ac:dyDescent="0.2">
      <c r="B68" s="59" t="s">
        <v>121</v>
      </c>
      <c r="D68" s="48" t="s">
        <v>1142</v>
      </c>
      <c r="E68" s="51" t="s">
        <v>1142</v>
      </c>
      <c r="F68" s="54" t="str">
        <f t="shared" si="0"/>
        <v>[YS]</v>
      </c>
      <c r="N68" s="66" t="s">
        <v>121</v>
      </c>
      <c r="O68" s="355" t="str">
        <f t="shared" si="1"/>
        <v>[TM]</v>
      </c>
      <c r="P68" s="353" t="s">
        <v>1142</v>
      </c>
      <c r="Q68" s="350" t="s">
        <v>1142</v>
      </c>
    </row>
    <row r="69" spans="2:17" x14ac:dyDescent="0.2">
      <c r="B69" s="59" t="s">
        <v>123</v>
      </c>
      <c r="D69" s="48" t="s">
        <v>1142</v>
      </c>
      <c r="E69" s="51" t="s">
        <v>1142</v>
      </c>
      <c r="F69" s="54" t="str">
        <f t="shared" si="0"/>
        <v>[YS]</v>
      </c>
      <c r="N69" s="66" t="s">
        <v>123</v>
      </c>
      <c r="O69" s="355" t="str">
        <f t="shared" si="1"/>
        <v>[TM]</v>
      </c>
      <c r="P69" s="353" t="s">
        <v>1142</v>
      </c>
      <c r="Q69" s="350" t="s">
        <v>1142</v>
      </c>
    </row>
    <row r="70" spans="2:17" x14ac:dyDescent="0.2">
      <c r="B70" s="59" t="s">
        <v>125</v>
      </c>
      <c r="D70" s="48" t="s">
        <v>1140</v>
      </c>
      <c r="E70" s="51" t="s">
        <v>1140</v>
      </c>
      <c r="F70" s="54" t="str">
        <f t="shared" si="0"/>
        <v>[YS]</v>
      </c>
      <c r="N70" s="66" t="s">
        <v>125</v>
      </c>
      <c r="O70" s="355" t="str">
        <f t="shared" si="1"/>
        <v>[EC]</v>
      </c>
      <c r="P70" s="353" t="s">
        <v>1140</v>
      </c>
      <c r="Q70" s="350" t="s">
        <v>1141</v>
      </c>
    </row>
    <row r="71" spans="2:17" x14ac:dyDescent="0.2">
      <c r="B71" s="59" t="s">
        <v>127</v>
      </c>
      <c r="D71" s="48" t="s">
        <v>1142</v>
      </c>
      <c r="E71" s="51" t="s">
        <v>1140</v>
      </c>
      <c r="F71" s="54" t="str">
        <f t="shared" si="0"/>
        <v>[NO]</v>
      </c>
      <c r="N71" s="66" t="s">
        <v>127</v>
      </c>
      <c r="O71" s="355" t="str">
        <f t="shared" si="1"/>
        <v>To discuss</v>
      </c>
      <c r="P71" s="353" t="s">
        <v>1140</v>
      </c>
      <c r="Q71" s="350" t="s">
        <v>1141</v>
      </c>
    </row>
    <row r="72" spans="2:17" x14ac:dyDescent="0.2">
      <c r="B72" s="59" t="s">
        <v>129</v>
      </c>
      <c r="D72" s="48" t="s">
        <v>1142</v>
      </c>
      <c r="E72" s="51" t="s">
        <v>1142</v>
      </c>
      <c r="F72" s="54" t="str">
        <f t="shared" si="0"/>
        <v>[YS]</v>
      </c>
      <c r="N72" s="66" t="s">
        <v>129</v>
      </c>
      <c r="O72" s="355" t="str">
        <f t="shared" si="1"/>
        <v>[TM]</v>
      </c>
      <c r="P72" s="353" t="s">
        <v>1142</v>
      </c>
      <c r="Q72" s="350" t="s">
        <v>1142</v>
      </c>
    </row>
    <row r="73" spans="2:17" x14ac:dyDescent="0.2">
      <c r="B73" s="59" t="s">
        <v>131</v>
      </c>
      <c r="D73" s="48" t="s">
        <v>1142</v>
      </c>
      <c r="E73" s="51" t="s">
        <v>1142</v>
      </c>
      <c r="F73" s="54" t="str">
        <f t="shared" si="0"/>
        <v>[YS]</v>
      </c>
      <c r="N73" s="66" t="s">
        <v>131</v>
      </c>
      <c r="O73" s="355" t="str">
        <f t="shared" si="1"/>
        <v>[TM]</v>
      </c>
      <c r="P73" s="353" t="s">
        <v>1142</v>
      </c>
      <c r="Q73" s="350" t="s">
        <v>1142</v>
      </c>
    </row>
    <row r="74" spans="2:17" x14ac:dyDescent="0.2">
      <c r="B74" s="59" t="s">
        <v>133</v>
      </c>
      <c r="D74" s="48" t="s">
        <v>1142</v>
      </c>
      <c r="E74" s="51" t="s">
        <v>1142</v>
      </c>
      <c r="F74" s="54" t="str">
        <f t="shared" si="0"/>
        <v>[YS]</v>
      </c>
      <c r="N74" s="66" t="s">
        <v>133</v>
      </c>
      <c r="O74" s="355" t="str">
        <f t="shared" si="1"/>
        <v>[TM]</v>
      </c>
      <c r="P74" s="353" t="s">
        <v>1142</v>
      </c>
      <c r="Q74" s="350" t="s">
        <v>1142</v>
      </c>
    </row>
    <row r="75" spans="2:17" x14ac:dyDescent="0.2">
      <c r="B75" s="59" t="s">
        <v>135</v>
      </c>
      <c r="D75" s="48" t="s">
        <v>1140</v>
      </c>
      <c r="E75" s="51" t="s">
        <v>1140</v>
      </c>
      <c r="F75" s="54" t="str">
        <f t="shared" si="0"/>
        <v>[YS]</v>
      </c>
      <c r="N75" s="66" t="s">
        <v>135</v>
      </c>
      <c r="O75" s="355" t="str">
        <f t="shared" si="1"/>
        <v>[EC]</v>
      </c>
      <c r="P75" s="353" t="s">
        <v>1140</v>
      </c>
      <c r="Q75" s="350" t="s">
        <v>1141</v>
      </c>
    </row>
    <row r="76" spans="2:17" x14ac:dyDescent="0.2">
      <c r="B76" s="59" t="s">
        <v>137</v>
      </c>
      <c r="D76" s="48" t="s">
        <v>1142</v>
      </c>
      <c r="E76" s="51" t="s">
        <v>1142</v>
      </c>
      <c r="F76" s="54" t="str">
        <f t="shared" si="0"/>
        <v>[YS]</v>
      </c>
      <c r="N76" s="66" t="s">
        <v>137</v>
      </c>
      <c r="O76" s="355" t="str">
        <f t="shared" si="1"/>
        <v>[TM]</v>
      </c>
      <c r="P76" s="353" t="s">
        <v>1142</v>
      </c>
      <c r="Q76" s="350" t="s">
        <v>1142</v>
      </c>
    </row>
    <row r="77" spans="2:17" x14ac:dyDescent="0.2">
      <c r="B77" s="59" t="s">
        <v>139</v>
      </c>
      <c r="D77" s="48" t="s">
        <v>1142</v>
      </c>
      <c r="E77" s="51" t="s">
        <v>1142</v>
      </c>
      <c r="F77" s="54" t="str">
        <f t="shared" ref="F77:F140" si="2">IF(D77=E77,"[YS]","[NO]")</f>
        <v>[YS]</v>
      </c>
      <c r="N77" s="66" t="s">
        <v>139</v>
      </c>
      <c r="O77" s="355" t="str">
        <f t="shared" ref="O77:O140" si="3">IF(F77="[YS]",E77,"To discuss")</f>
        <v>[TM]</v>
      </c>
      <c r="P77" s="353" t="s">
        <v>1142</v>
      </c>
      <c r="Q77" s="350" t="s">
        <v>1142</v>
      </c>
    </row>
    <row r="78" spans="2:17" x14ac:dyDescent="0.2">
      <c r="B78" s="59" t="s">
        <v>141</v>
      </c>
      <c r="D78" s="48" t="s">
        <v>1142</v>
      </c>
      <c r="E78" s="51" t="s">
        <v>1142</v>
      </c>
      <c r="F78" s="54" t="str">
        <f t="shared" si="2"/>
        <v>[YS]</v>
      </c>
      <c r="N78" s="66" t="s">
        <v>141</v>
      </c>
      <c r="O78" s="355" t="str">
        <f t="shared" si="3"/>
        <v>[TM]</v>
      </c>
      <c r="P78" s="353" t="s">
        <v>1142</v>
      </c>
      <c r="Q78" s="350" t="s">
        <v>1142</v>
      </c>
    </row>
    <row r="79" spans="2:17" x14ac:dyDescent="0.2">
      <c r="B79" s="59" t="s">
        <v>143</v>
      </c>
      <c r="D79" s="48" t="s">
        <v>1140</v>
      </c>
      <c r="E79" s="51" t="s">
        <v>1140</v>
      </c>
      <c r="F79" s="54" t="str">
        <f t="shared" si="2"/>
        <v>[YS]</v>
      </c>
      <c r="N79" s="66" t="s">
        <v>143</v>
      </c>
      <c r="O79" s="355" t="str">
        <f t="shared" si="3"/>
        <v>[EC]</v>
      </c>
      <c r="P79" s="353" t="s">
        <v>1140</v>
      </c>
      <c r="Q79" s="350" t="s">
        <v>1143</v>
      </c>
    </row>
    <row r="80" spans="2:17" x14ac:dyDescent="0.2">
      <c r="B80" s="59" t="s">
        <v>145</v>
      </c>
      <c r="D80" s="48" t="s">
        <v>1140</v>
      </c>
      <c r="E80" s="51" t="s">
        <v>1140</v>
      </c>
      <c r="F80" s="54" t="str">
        <f t="shared" si="2"/>
        <v>[YS]</v>
      </c>
      <c r="N80" s="66" t="s">
        <v>145</v>
      </c>
      <c r="O80" s="355" t="str">
        <f t="shared" si="3"/>
        <v>[EC]</v>
      </c>
      <c r="P80" s="353" t="s">
        <v>1140</v>
      </c>
      <c r="Q80" s="350" t="s">
        <v>1141</v>
      </c>
    </row>
    <row r="81" spans="2:17" x14ac:dyDescent="0.2">
      <c r="B81" s="59" t="s">
        <v>147</v>
      </c>
      <c r="D81" s="48" t="s">
        <v>1140</v>
      </c>
      <c r="E81" s="51" t="s">
        <v>1140</v>
      </c>
      <c r="F81" s="54" t="str">
        <f t="shared" si="2"/>
        <v>[YS]</v>
      </c>
      <c r="N81" s="66" t="s">
        <v>147</v>
      </c>
      <c r="O81" s="355" t="str">
        <f t="shared" si="3"/>
        <v>[EC]</v>
      </c>
      <c r="P81" s="353" t="s">
        <v>1140</v>
      </c>
      <c r="Q81" s="350" t="s">
        <v>1141</v>
      </c>
    </row>
    <row r="82" spans="2:17" x14ac:dyDescent="0.2">
      <c r="B82" s="59" t="s">
        <v>149</v>
      </c>
      <c r="D82" s="48" t="s">
        <v>1140</v>
      </c>
      <c r="E82" s="51" t="s">
        <v>1140</v>
      </c>
      <c r="F82" s="54" t="str">
        <f t="shared" si="2"/>
        <v>[YS]</v>
      </c>
      <c r="N82" s="66" t="s">
        <v>149</v>
      </c>
      <c r="O82" s="355" t="str">
        <f t="shared" si="3"/>
        <v>[EC]</v>
      </c>
      <c r="P82" s="353" t="s">
        <v>1140</v>
      </c>
      <c r="Q82" s="350" t="s">
        <v>1141</v>
      </c>
    </row>
    <row r="83" spans="2:17" x14ac:dyDescent="0.2">
      <c r="B83" s="59" t="s">
        <v>151</v>
      </c>
      <c r="D83" s="48" t="s">
        <v>1140</v>
      </c>
      <c r="E83" s="51" t="s">
        <v>1140</v>
      </c>
      <c r="F83" s="54" t="str">
        <f t="shared" si="2"/>
        <v>[YS]</v>
      </c>
      <c r="N83" s="66" t="s">
        <v>151</v>
      </c>
      <c r="O83" s="355" t="str">
        <f t="shared" si="3"/>
        <v>[EC]</v>
      </c>
      <c r="P83" s="353" t="s">
        <v>1140</v>
      </c>
      <c r="Q83" s="350" t="s">
        <v>1141</v>
      </c>
    </row>
    <row r="84" spans="2:17" x14ac:dyDescent="0.2">
      <c r="B84" s="59" t="s">
        <v>153</v>
      </c>
      <c r="D84" s="48" t="s">
        <v>1140</v>
      </c>
      <c r="E84" s="51" t="s">
        <v>1140</v>
      </c>
      <c r="F84" s="54" t="str">
        <f t="shared" si="2"/>
        <v>[YS]</v>
      </c>
      <c r="N84" s="66" t="s">
        <v>153</v>
      </c>
      <c r="O84" s="355" t="str">
        <f t="shared" si="3"/>
        <v>[EC]</v>
      </c>
      <c r="P84" s="353" t="s">
        <v>1140</v>
      </c>
      <c r="Q84" s="350" t="s">
        <v>1143</v>
      </c>
    </row>
    <row r="85" spans="2:17" x14ac:dyDescent="0.2">
      <c r="B85" s="59" t="s">
        <v>155</v>
      </c>
      <c r="D85" s="48" t="s">
        <v>1140</v>
      </c>
      <c r="E85" s="51" t="s">
        <v>1140</v>
      </c>
      <c r="F85" s="54" t="str">
        <f t="shared" si="2"/>
        <v>[YS]</v>
      </c>
      <c r="N85" s="66" t="s">
        <v>155</v>
      </c>
      <c r="O85" s="355" t="str">
        <f t="shared" si="3"/>
        <v>[EC]</v>
      </c>
      <c r="P85" s="353" t="s">
        <v>1140</v>
      </c>
      <c r="Q85" s="350" t="s">
        <v>1141</v>
      </c>
    </row>
    <row r="86" spans="2:17" x14ac:dyDescent="0.2">
      <c r="B86" s="59" t="s">
        <v>157</v>
      </c>
      <c r="D86" s="48" t="s">
        <v>1140</v>
      </c>
      <c r="E86" s="51" t="s">
        <v>1140</v>
      </c>
      <c r="F86" s="54" t="str">
        <f t="shared" si="2"/>
        <v>[YS]</v>
      </c>
      <c r="N86" s="66" t="s">
        <v>157</v>
      </c>
      <c r="O86" s="355" t="str">
        <f t="shared" si="3"/>
        <v>[EC]</v>
      </c>
      <c r="P86" s="353" t="s">
        <v>1140</v>
      </c>
      <c r="Q86" s="350" t="s">
        <v>1143</v>
      </c>
    </row>
    <row r="87" spans="2:17" x14ac:dyDescent="0.2">
      <c r="B87" s="59" t="s">
        <v>159</v>
      </c>
      <c r="D87" s="48" t="s">
        <v>1140</v>
      </c>
      <c r="E87" s="51" t="s">
        <v>1140</v>
      </c>
      <c r="F87" s="54" t="str">
        <f t="shared" si="2"/>
        <v>[YS]</v>
      </c>
      <c r="N87" s="66" t="s">
        <v>159</v>
      </c>
      <c r="O87" s="355" t="str">
        <f t="shared" si="3"/>
        <v>[EC]</v>
      </c>
      <c r="P87" s="353" t="s">
        <v>1140</v>
      </c>
      <c r="Q87" s="350" t="s">
        <v>1141</v>
      </c>
    </row>
    <row r="88" spans="2:17" x14ac:dyDescent="0.2">
      <c r="B88" s="59" t="s">
        <v>162</v>
      </c>
      <c r="D88" s="48" t="s">
        <v>1140</v>
      </c>
      <c r="E88" s="51" t="s">
        <v>1140</v>
      </c>
      <c r="F88" s="54" t="str">
        <f t="shared" si="2"/>
        <v>[YS]</v>
      </c>
      <c r="N88" s="66" t="s">
        <v>162</v>
      </c>
      <c r="O88" s="355" t="str">
        <f t="shared" si="3"/>
        <v>[EC]</v>
      </c>
      <c r="P88" s="353" t="s">
        <v>1140</v>
      </c>
      <c r="Q88" s="350" t="s">
        <v>1144</v>
      </c>
    </row>
    <row r="89" spans="2:17" x14ac:dyDescent="0.2">
      <c r="B89" s="59" t="s">
        <v>164</v>
      </c>
      <c r="D89" s="48" t="s">
        <v>1142</v>
      </c>
      <c r="E89" s="51" t="s">
        <v>1142</v>
      </c>
      <c r="F89" s="54" t="str">
        <f t="shared" si="2"/>
        <v>[YS]</v>
      </c>
      <c r="N89" s="66" t="s">
        <v>164</v>
      </c>
      <c r="O89" s="355" t="str">
        <f t="shared" si="3"/>
        <v>[TM]</v>
      </c>
      <c r="P89" s="353" t="s">
        <v>1142</v>
      </c>
      <c r="Q89" s="350" t="s">
        <v>1142</v>
      </c>
    </row>
    <row r="90" spans="2:17" x14ac:dyDescent="0.2">
      <c r="B90" s="59" t="s">
        <v>166</v>
      </c>
      <c r="D90" s="48" t="s">
        <v>1142</v>
      </c>
      <c r="E90" s="51" t="s">
        <v>1142</v>
      </c>
      <c r="F90" s="54" t="str">
        <f t="shared" si="2"/>
        <v>[YS]</v>
      </c>
      <c r="N90" s="66" t="s">
        <v>166</v>
      </c>
      <c r="O90" s="355" t="str">
        <f t="shared" si="3"/>
        <v>[TM]</v>
      </c>
      <c r="P90" s="353" t="s">
        <v>1142</v>
      </c>
      <c r="Q90" s="350" t="s">
        <v>1142</v>
      </c>
    </row>
    <row r="91" spans="2:17" x14ac:dyDescent="0.2">
      <c r="B91" s="59" t="s">
        <v>168</v>
      </c>
      <c r="D91" s="48" t="s">
        <v>1140</v>
      </c>
      <c r="E91" s="51" t="s">
        <v>1140</v>
      </c>
      <c r="F91" s="54" t="str">
        <f t="shared" si="2"/>
        <v>[YS]</v>
      </c>
      <c r="N91" s="66" t="s">
        <v>168</v>
      </c>
      <c r="O91" s="355" t="str">
        <f t="shared" si="3"/>
        <v>[EC]</v>
      </c>
      <c r="P91" s="353" t="s">
        <v>1140</v>
      </c>
      <c r="Q91" s="350" t="s">
        <v>1141</v>
      </c>
    </row>
    <row r="92" spans="2:17" x14ac:dyDescent="0.2">
      <c r="B92" s="59" t="s">
        <v>170</v>
      </c>
      <c r="D92" s="48" t="s">
        <v>1140</v>
      </c>
      <c r="E92" s="51" t="s">
        <v>1140</v>
      </c>
      <c r="F92" s="54" t="str">
        <f t="shared" si="2"/>
        <v>[YS]</v>
      </c>
      <c r="N92" s="66" t="s">
        <v>170</v>
      </c>
      <c r="O92" s="355" t="str">
        <f t="shared" si="3"/>
        <v>[EC]</v>
      </c>
      <c r="P92" s="353" t="s">
        <v>1140</v>
      </c>
      <c r="Q92" s="350" t="s">
        <v>1141</v>
      </c>
    </row>
    <row r="93" spans="2:17" x14ac:dyDescent="0.2">
      <c r="B93" s="59" t="s">
        <v>172</v>
      </c>
      <c r="D93" s="48" t="s">
        <v>1140</v>
      </c>
      <c r="E93" s="51" t="s">
        <v>1140</v>
      </c>
      <c r="F93" s="54" t="str">
        <f t="shared" si="2"/>
        <v>[YS]</v>
      </c>
      <c r="N93" s="66" t="s">
        <v>172</v>
      </c>
      <c r="O93" s="355" t="str">
        <f t="shared" si="3"/>
        <v>[EC]</v>
      </c>
      <c r="P93" s="353" t="s">
        <v>1140</v>
      </c>
      <c r="Q93" s="350" t="s">
        <v>1144</v>
      </c>
    </row>
    <row r="94" spans="2:17" x14ac:dyDescent="0.2">
      <c r="B94" s="59" t="s">
        <v>174</v>
      </c>
      <c r="D94" s="48" t="s">
        <v>1140</v>
      </c>
      <c r="E94" s="51" t="s">
        <v>1140</v>
      </c>
      <c r="F94" s="54" t="str">
        <f t="shared" si="2"/>
        <v>[YS]</v>
      </c>
      <c r="N94" s="66" t="s">
        <v>174</v>
      </c>
      <c r="O94" s="355" t="str">
        <f t="shared" si="3"/>
        <v>[EC]</v>
      </c>
      <c r="P94" s="353" t="s">
        <v>1140</v>
      </c>
      <c r="Q94" s="350" t="s">
        <v>1143</v>
      </c>
    </row>
    <row r="95" spans="2:17" x14ac:dyDescent="0.2">
      <c r="B95" s="59" t="s">
        <v>176</v>
      </c>
      <c r="D95" s="48" t="s">
        <v>1140</v>
      </c>
      <c r="E95" s="51" t="s">
        <v>1140</v>
      </c>
      <c r="F95" s="54" t="str">
        <f t="shared" si="2"/>
        <v>[YS]</v>
      </c>
      <c r="N95" s="66" t="s">
        <v>176</v>
      </c>
      <c r="O95" s="355" t="str">
        <f t="shared" si="3"/>
        <v>[EC]</v>
      </c>
      <c r="P95" s="353" t="s">
        <v>1140</v>
      </c>
      <c r="Q95" s="350" t="s">
        <v>1141</v>
      </c>
    </row>
    <row r="96" spans="2:17" x14ac:dyDescent="0.2">
      <c r="B96" s="59" t="s">
        <v>178</v>
      </c>
      <c r="D96" s="48" t="s">
        <v>1142</v>
      </c>
      <c r="E96" s="51" t="s">
        <v>1142</v>
      </c>
      <c r="F96" s="54" t="str">
        <f t="shared" si="2"/>
        <v>[YS]</v>
      </c>
      <c r="N96" s="66" t="s">
        <v>178</v>
      </c>
      <c r="O96" s="355" t="str">
        <f t="shared" si="3"/>
        <v>[TM]</v>
      </c>
      <c r="P96" s="353" t="s">
        <v>1142</v>
      </c>
      <c r="Q96" s="350" t="s">
        <v>1142</v>
      </c>
    </row>
    <row r="97" spans="2:17" x14ac:dyDescent="0.2">
      <c r="B97" s="59" t="s">
        <v>180</v>
      </c>
      <c r="D97" s="48" t="s">
        <v>1142</v>
      </c>
      <c r="E97" s="51" t="s">
        <v>1142</v>
      </c>
      <c r="F97" s="54" t="str">
        <f t="shared" si="2"/>
        <v>[YS]</v>
      </c>
      <c r="N97" s="66" t="s">
        <v>180</v>
      </c>
      <c r="O97" s="355" t="str">
        <f t="shared" si="3"/>
        <v>[TM]</v>
      </c>
      <c r="P97" s="353" t="s">
        <v>1142</v>
      </c>
      <c r="Q97" s="350" t="s">
        <v>1142</v>
      </c>
    </row>
    <row r="98" spans="2:17" x14ac:dyDescent="0.2">
      <c r="B98" s="59" t="s">
        <v>182</v>
      </c>
      <c r="D98" s="48" t="s">
        <v>1142</v>
      </c>
      <c r="E98" s="51" t="s">
        <v>1142</v>
      </c>
      <c r="F98" s="54" t="str">
        <f t="shared" si="2"/>
        <v>[YS]</v>
      </c>
      <c r="N98" s="66" t="s">
        <v>182</v>
      </c>
      <c r="O98" s="355" t="str">
        <f t="shared" si="3"/>
        <v>[TM]</v>
      </c>
      <c r="P98" s="353" t="s">
        <v>1142</v>
      </c>
      <c r="Q98" s="350" t="s">
        <v>1142</v>
      </c>
    </row>
    <row r="99" spans="2:17" x14ac:dyDescent="0.2">
      <c r="B99" s="59" t="s">
        <v>184</v>
      </c>
      <c r="D99" s="48" t="s">
        <v>1142</v>
      </c>
      <c r="E99" s="51" t="s">
        <v>1142</v>
      </c>
      <c r="F99" s="54" t="str">
        <f t="shared" si="2"/>
        <v>[YS]</v>
      </c>
      <c r="N99" s="66" t="s">
        <v>184</v>
      </c>
      <c r="O99" s="355" t="str">
        <f t="shared" si="3"/>
        <v>[TM]</v>
      </c>
      <c r="P99" s="353" t="s">
        <v>1142</v>
      </c>
      <c r="Q99" s="350" t="s">
        <v>1142</v>
      </c>
    </row>
    <row r="100" spans="2:17" x14ac:dyDescent="0.2">
      <c r="B100" s="59" t="s">
        <v>186</v>
      </c>
      <c r="D100" s="48" t="s">
        <v>1140</v>
      </c>
      <c r="E100" s="51" t="s">
        <v>1140</v>
      </c>
      <c r="F100" s="54" t="str">
        <f t="shared" si="2"/>
        <v>[YS]</v>
      </c>
      <c r="N100" s="66" t="s">
        <v>186</v>
      </c>
      <c r="O100" s="355" t="str">
        <f t="shared" si="3"/>
        <v>[EC]</v>
      </c>
      <c r="P100" s="353" t="s">
        <v>1140</v>
      </c>
      <c r="Q100" s="350" t="s">
        <v>1144</v>
      </c>
    </row>
    <row r="101" spans="2:17" x14ac:dyDescent="0.2">
      <c r="B101" s="59" t="s">
        <v>188</v>
      </c>
      <c r="D101" s="48" t="s">
        <v>1140</v>
      </c>
      <c r="E101" s="51" t="s">
        <v>1140</v>
      </c>
      <c r="F101" s="54" t="str">
        <f t="shared" si="2"/>
        <v>[YS]</v>
      </c>
      <c r="N101" s="66" t="s">
        <v>188</v>
      </c>
      <c r="O101" s="355" t="str">
        <f t="shared" si="3"/>
        <v>[EC]</v>
      </c>
      <c r="P101" s="353" t="s">
        <v>1140</v>
      </c>
      <c r="Q101" s="350" t="s">
        <v>1145</v>
      </c>
    </row>
    <row r="102" spans="2:17" x14ac:dyDescent="0.2">
      <c r="B102" s="59" t="s">
        <v>190</v>
      </c>
      <c r="D102" s="48" t="s">
        <v>1142</v>
      </c>
      <c r="E102" s="51" t="s">
        <v>1142</v>
      </c>
      <c r="F102" s="54" t="str">
        <f t="shared" si="2"/>
        <v>[YS]</v>
      </c>
      <c r="N102" s="66" t="s">
        <v>190</v>
      </c>
      <c r="O102" s="355" t="str">
        <f t="shared" si="3"/>
        <v>[TM]</v>
      </c>
      <c r="P102" s="353" t="s">
        <v>1142</v>
      </c>
      <c r="Q102" s="350" t="s">
        <v>1142</v>
      </c>
    </row>
    <row r="103" spans="2:17" x14ac:dyDescent="0.2">
      <c r="B103" s="59" t="s">
        <v>192</v>
      </c>
      <c r="D103" s="48" t="s">
        <v>1142</v>
      </c>
      <c r="E103" s="51" t="s">
        <v>1142</v>
      </c>
      <c r="F103" s="54" t="str">
        <f t="shared" si="2"/>
        <v>[YS]</v>
      </c>
      <c r="N103" s="66" t="s">
        <v>192</v>
      </c>
      <c r="O103" s="355" t="str">
        <f t="shared" si="3"/>
        <v>[TM]</v>
      </c>
      <c r="P103" s="353" t="s">
        <v>1142</v>
      </c>
      <c r="Q103" s="350" t="s">
        <v>1142</v>
      </c>
    </row>
    <row r="104" spans="2:17" x14ac:dyDescent="0.2">
      <c r="B104" s="59" t="s">
        <v>194</v>
      </c>
      <c r="D104" s="48" t="s">
        <v>1140</v>
      </c>
      <c r="E104" s="51" t="s">
        <v>1140</v>
      </c>
      <c r="F104" s="54" t="str">
        <f t="shared" si="2"/>
        <v>[YS]</v>
      </c>
      <c r="N104" s="66" t="s">
        <v>194</v>
      </c>
      <c r="O104" s="355" t="str">
        <f t="shared" si="3"/>
        <v>[EC]</v>
      </c>
      <c r="P104" s="353" t="s">
        <v>1140</v>
      </c>
      <c r="Q104" s="350" t="s">
        <v>1143</v>
      </c>
    </row>
    <row r="105" spans="2:17" x14ac:dyDescent="0.2">
      <c r="B105" s="59" t="s">
        <v>196</v>
      </c>
      <c r="D105" s="48" t="s">
        <v>1142</v>
      </c>
      <c r="E105" s="51" t="s">
        <v>1142</v>
      </c>
      <c r="F105" s="54" t="str">
        <f t="shared" si="2"/>
        <v>[YS]</v>
      </c>
      <c r="N105" s="66" t="s">
        <v>196</v>
      </c>
      <c r="O105" s="355" t="str">
        <f t="shared" si="3"/>
        <v>[TM]</v>
      </c>
      <c r="P105" s="353" t="s">
        <v>1142</v>
      </c>
      <c r="Q105" s="350" t="s">
        <v>1142</v>
      </c>
    </row>
    <row r="106" spans="2:17" x14ac:dyDescent="0.2">
      <c r="B106" s="59" t="s">
        <v>198</v>
      </c>
      <c r="D106" s="48" t="s">
        <v>1140</v>
      </c>
      <c r="E106" s="51" t="s">
        <v>1140</v>
      </c>
      <c r="F106" s="54" t="str">
        <f t="shared" si="2"/>
        <v>[YS]</v>
      </c>
      <c r="N106" s="66" t="s">
        <v>198</v>
      </c>
      <c r="O106" s="355" t="str">
        <f t="shared" si="3"/>
        <v>[EC]</v>
      </c>
      <c r="P106" s="353" t="s">
        <v>1140</v>
      </c>
      <c r="Q106" s="350" t="s">
        <v>1145</v>
      </c>
    </row>
    <row r="107" spans="2:17" x14ac:dyDescent="0.2">
      <c r="B107" s="59" t="s">
        <v>200</v>
      </c>
      <c r="D107" s="48" t="s">
        <v>1140</v>
      </c>
      <c r="E107" s="51" t="s">
        <v>1140</v>
      </c>
      <c r="F107" s="54" t="str">
        <f t="shared" si="2"/>
        <v>[YS]</v>
      </c>
      <c r="N107" s="66" t="s">
        <v>200</v>
      </c>
      <c r="O107" s="355" t="str">
        <f t="shared" si="3"/>
        <v>[EC]</v>
      </c>
      <c r="P107" s="353" t="s">
        <v>1140</v>
      </c>
      <c r="Q107" s="350" t="s">
        <v>1141</v>
      </c>
    </row>
    <row r="108" spans="2:17" x14ac:dyDescent="0.2">
      <c r="B108" s="59" t="s">
        <v>202</v>
      </c>
      <c r="D108" s="48" t="s">
        <v>1140</v>
      </c>
      <c r="E108" s="51" t="s">
        <v>1140</v>
      </c>
      <c r="F108" s="54" t="str">
        <f t="shared" si="2"/>
        <v>[YS]</v>
      </c>
      <c r="N108" s="66" t="s">
        <v>202</v>
      </c>
      <c r="O108" s="355" t="str">
        <f t="shared" si="3"/>
        <v>[EC]</v>
      </c>
      <c r="P108" s="353" t="s">
        <v>1140</v>
      </c>
      <c r="Q108" s="350" t="s">
        <v>1141</v>
      </c>
    </row>
    <row r="109" spans="2:17" x14ac:dyDescent="0.2">
      <c r="B109" s="59" t="s">
        <v>204</v>
      </c>
      <c r="D109" s="48" t="s">
        <v>1140</v>
      </c>
      <c r="E109" s="51" t="s">
        <v>1140</v>
      </c>
      <c r="F109" s="54" t="str">
        <f t="shared" si="2"/>
        <v>[YS]</v>
      </c>
      <c r="N109" s="66" t="s">
        <v>204</v>
      </c>
      <c r="O109" s="355" t="str">
        <f t="shared" si="3"/>
        <v>[EC]</v>
      </c>
      <c r="P109" s="353" t="s">
        <v>1140</v>
      </c>
      <c r="Q109" s="350" t="s">
        <v>1141</v>
      </c>
    </row>
    <row r="110" spans="2:17" x14ac:dyDescent="0.2">
      <c r="B110" s="59" t="s">
        <v>206</v>
      </c>
      <c r="D110" s="48" t="s">
        <v>1140</v>
      </c>
      <c r="E110" s="51" t="s">
        <v>1140</v>
      </c>
      <c r="F110" s="54" t="str">
        <f t="shared" si="2"/>
        <v>[YS]</v>
      </c>
      <c r="N110" s="66" t="s">
        <v>206</v>
      </c>
      <c r="O110" s="355" t="str">
        <f t="shared" si="3"/>
        <v>[EC]</v>
      </c>
      <c r="P110" s="353" t="s">
        <v>1140</v>
      </c>
      <c r="Q110" s="350" t="s">
        <v>1141</v>
      </c>
    </row>
    <row r="111" spans="2:17" x14ac:dyDescent="0.2">
      <c r="B111" s="59" t="s">
        <v>208</v>
      </c>
      <c r="D111" s="48" t="s">
        <v>1140</v>
      </c>
      <c r="E111" s="51" t="s">
        <v>1140</v>
      </c>
      <c r="F111" s="54" t="str">
        <f t="shared" si="2"/>
        <v>[YS]</v>
      </c>
      <c r="N111" s="66" t="s">
        <v>208</v>
      </c>
      <c r="O111" s="355" t="str">
        <f t="shared" si="3"/>
        <v>[EC]</v>
      </c>
      <c r="P111" s="353" t="s">
        <v>1140</v>
      </c>
      <c r="Q111" s="350" t="s">
        <v>1141</v>
      </c>
    </row>
    <row r="112" spans="2:17" x14ac:dyDescent="0.2">
      <c r="B112" s="59" t="s">
        <v>210</v>
      </c>
      <c r="D112" s="48" t="s">
        <v>1140</v>
      </c>
      <c r="E112" s="51" t="s">
        <v>1140</v>
      </c>
      <c r="F112" s="54" t="str">
        <f t="shared" si="2"/>
        <v>[YS]</v>
      </c>
      <c r="N112" s="66" t="s">
        <v>210</v>
      </c>
      <c r="O112" s="355" t="str">
        <f t="shared" si="3"/>
        <v>[EC]</v>
      </c>
      <c r="P112" s="353" t="s">
        <v>1140</v>
      </c>
      <c r="Q112" s="350" t="s">
        <v>1141</v>
      </c>
    </row>
    <row r="113" spans="2:17" x14ac:dyDescent="0.2">
      <c r="B113" s="59" t="s">
        <v>212</v>
      </c>
      <c r="D113" s="48" t="s">
        <v>1142</v>
      </c>
      <c r="E113" s="51" t="s">
        <v>1142</v>
      </c>
      <c r="F113" s="54" t="str">
        <f t="shared" si="2"/>
        <v>[YS]</v>
      </c>
      <c r="N113" s="66" t="s">
        <v>212</v>
      </c>
      <c r="O113" s="355" t="str">
        <f t="shared" si="3"/>
        <v>[TM]</v>
      </c>
      <c r="P113" s="353" t="s">
        <v>1142</v>
      </c>
      <c r="Q113" s="350" t="s">
        <v>1142</v>
      </c>
    </row>
    <row r="114" spans="2:17" x14ac:dyDescent="0.2">
      <c r="B114" s="59" t="s">
        <v>214</v>
      </c>
      <c r="D114" s="48" t="s">
        <v>1140</v>
      </c>
      <c r="E114" s="51" t="s">
        <v>1140</v>
      </c>
      <c r="F114" s="54" t="str">
        <f t="shared" si="2"/>
        <v>[YS]</v>
      </c>
      <c r="N114" s="66" t="s">
        <v>214</v>
      </c>
      <c r="O114" s="355" t="str">
        <f t="shared" si="3"/>
        <v>[EC]</v>
      </c>
      <c r="P114" s="353" t="s">
        <v>1140</v>
      </c>
      <c r="Q114" s="350" t="s">
        <v>1141</v>
      </c>
    </row>
    <row r="115" spans="2:17" x14ac:dyDescent="0.2">
      <c r="B115" s="59" t="s">
        <v>216</v>
      </c>
      <c r="D115" s="48" t="s">
        <v>1140</v>
      </c>
      <c r="E115" s="51" t="s">
        <v>1140</v>
      </c>
      <c r="F115" s="54" t="str">
        <f t="shared" si="2"/>
        <v>[YS]</v>
      </c>
      <c r="N115" s="66" t="s">
        <v>216</v>
      </c>
      <c r="O115" s="355" t="str">
        <f t="shared" si="3"/>
        <v>[EC]</v>
      </c>
      <c r="P115" s="353" t="s">
        <v>1140</v>
      </c>
      <c r="Q115" s="350" t="s">
        <v>1143</v>
      </c>
    </row>
    <row r="116" spans="2:17" x14ac:dyDescent="0.2">
      <c r="B116" s="59" t="s">
        <v>218</v>
      </c>
      <c r="D116" s="48" t="s">
        <v>1140</v>
      </c>
      <c r="E116" s="51" t="s">
        <v>1140</v>
      </c>
      <c r="F116" s="54" t="str">
        <f t="shared" si="2"/>
        <v>[YS]</v>
      </c>
      <c r="N116" s="66" t="s">
        <v>218</v>
      </c>
      <c r="O116" s="355" t="str">
        <f t="shared" si="3"/>
        <v>[EC]</v>
      </c>
      <c r="P116" s="353" t="s">
        <v>1140</v>
      </c>
      <c r="Q116" s="350" t="s">
        <v>1143</v>
      </c>
    </row>
    <row r="117" spans="2:17" x14ac:dyDescent="0.2">
      <c r="B117" s="59" t="s">
        <v>219</v>
      </c>
      <c r="D117" s="48" t="s">
        <v>1140</v>
      </c>
      <c r="E117" s="51" t="s">
        <v>1140</v>
      </c>
      <c r="F117" s="54" t="str">
        <f t="shared" si="2"/>
        <v>[YS]</v>
      </c>
      <c r="N117" s="66" t="s">
        <v>219</v>
      </c>
      <c r="O117" s="355" t="str">
        <f t="shared" si="3"/>
        <v>[EC]</v>
      </c>
      <c r="P117" s="353" t="s">
        <v>1140</v>
      </c>
      <c r="Q117" s="350" t="s">
        <v>1141</v>
      </c>
    </row>
    <row r="118" spans="2:17" x14ac:dyDescent="0.2">
      <c r="B118" s="59" t="s">
        <v>220</v>
      </c>
      <c r="D118" s="48" t="s">
        <v>1142</v>
      </c>
      <c r="E118" s="51" t="s">
        <v>1142</v>
      </c>
      <c r="F118" s="54" t="str">
        <f t="shared" si="2"/>
        <v>[YS]</v>
      </c>
      <c r="N118" s="66" t="s">
        <v>220</v>
      </c>
      <c r="O118" s="355" t="str">
        <f t="shared" si="3"/>
        <v>[TM]</v>
      </c>
      <c r="P118" s="353" t="s">
        <v>1142</v>
      </c>
      <c r="Q118" s="350" t="s">
        <v>1142</v>
      </c>
    </row>
    <row r="119" spans="2:17" x14ac:dyDescent="0.2">
      <c r="B119" s="59" t="s">
        <v>222</v>
      </c>
      <c r="D119" s="48" t="s">
        <v>1140</v>
      </c>
      <c r="E119" s="51" t="s">
        <v>1140</v>
      </c>
      <c r="F119" s="54" t="str">
        <f t="shared" si="2"/>
        <v>[YS]</v>
      </c>
      <c r="N119" s="66" t="s">
        <v>222</v>
      </c>
      <c r="O119" s="355" t="str">
        <f t="shared" si="3"/>
        <v>[EC]</v>
      </c>
      <c r="P119" s="353" t="s">
        <v>1140</v>
      </c>
      <c r="Q119" s="350" t="s">
        <v>1141</v>
      </c>
    </row>
    <row r="120" spans="2:17" x14ac:dyDescent="0.2">
      <c r="B120" s="59" t="s">
        <v>224</v>
      </c>
      <c r="D120" s="48" t="s">
        <v>1140</v>
      </c>
      <c r="E120" s="51" t="s">
        <v>1140</v>
      </c>
      <c r="F120" s="54" t="str">
        <f t="shared" si="2"/>
        <v>[YS]</v>
      </c>
      <c r="N120" s="66" t="s">
        <v>224</v>
      </c>
      <c r="O120" s="355" t="str">
        <f t="shared" si="3"/>
        <v>[EC]</v>
      </c>
      <c r="P120" s="353" t="s">
        <v>1140</v>
      </c>
      <c r="Q120" s="350" t="s">
        <v>1141</v>
      </c>
    </row>
    <row r="121" spans="2:17" x14ac:dyDescent="0.2">
      <c r="B121" s="59" t="s">
        <v>226</v>
      </c>
      <c r="D121" s="48" t="s">
        <v>1140</v>
      </c>
      <c r="E121" s="51" t="s">
        <v>1140</v>
      </c>
      <c r="F121" s="54" t="str">
        <f t="shared" si="2"/>
        <v>[YS]</v>
      </c>
      <c r="N121" s="66" t="s">
        <v>226</v>
      </c>
      <c r="O121" s="355" t="str">
        <f t="shared" si="3"/>
        <v>[EC]</v>
      </c>
      <c r="P121" s="353" t="s">
        <v>1140</v>
      </c>
      <c r="Q121" s="350" t="s">
        <v>1141</v>
      </c>
    </row>
    <row r="122" spans="2:17" x14ac:dyDescent="0.2">
      <c r="B122" s="59" t="s">
        <v>228</v>
      </c>
      <c r="D122" s="48" t="s">
        <v>1140</v>
      </c>
      <c r="E122" s="51" t="s">
        <v>1140</v>
      </c>
      <c r="F122" s="54" t="str">
        <f t="shared" si="2"/>
        <v>[YS]</v>
      </c>
      <c r="N122" s="66" t="s">
        <v>228</v>
      </c>
      <c r="O122" s="355" t="str">
        <f t="shared" si="3"/>
        <v>[EC]</v>
      </c>
      <c r="P122" s="353" t="s">
        <v>1140</v>
      </c>
      <c r="Q122" s="350" t="s">
        <v>1141</v>
      </c>
    </row>
    <row r="123" spans="2:17" x14ac:dyDescent="0.2">
      <c r="B123" s="59" t="s">
        <v>230</v>
      </c>
      <c r="D123" s="48" t="s">
        <v>1140</v>
      </c>
      <c r="E123" s="51" t="s">
        <v>1140</v>
      </c>
      <c r="F123" s="54" t="str">
        <f t="shared" si="2"/>
        <v>[YS]</v>
      </c>
      <c r="N123" s="66" t="s">
        <v>230</v>
      </c>
      <c r="O123" s="355" t="str">
        <f t="shared" si="3"/>
        <v>[EC]</v>
      </c>
      <c r="P123" s="353" t="s">
        <v>1140</v>
      </c>
      <c r="Q123" s="350" t="s">
        <v>1141</v>
      </c>
    </row>
    <row r="124" spans="2:17" x14ac:dyDescent="0.2">
      <c r="B124" s="59" t="s">
        <v>232</v>
      </c>
      <c r="D124" s="48" t="s">
        <v>1140</v>
      </c>
      <c r="E124" s="51" t="s">
        <v>1140</v>
      </c>
      <c r="F124" s="54" t="str">
        <f t="shared" si="2"/>
        <v>[YS]</v>
      </c>
      <c r="N124" s="66" t="s">
        <v>232</v>
      </c>
      <c r="O124" s="355" t="str">
        <f t="shared" si="3"/>
        <v>[EC]</v>
      </c>
      <c r="P124" s="353" t="s">
        <v>1140</v>
      </c>
      <c r="Q124" s="350" t="s">
        <v>1141</v>
      </c>
    </row>
    <row r="125" spans="2:17" x14ac:dyDescent="0.2">
      <c r="B125" s="59" t="s">
        <v>234</v>
      </c>
      <c r="D125" s="48" t="s">
        <v>1140</v>
      </c>
      <c r="E125" s="51" t="s">
        <v>1140</v>
      </c>
      <c r="F125" s="54" t="str">
        <f t="shared" si="2"/>
        <v>[YS]</v>
      </c>
      <c r="N125" s="66" t="s">
        <v>234</v>
      </c>
      <c r="O125" s="355" t="str">
        <f t="shared" si="3"/>
        <v>[EC]</v>
      </c>
      <c r="P125" s="353" t="s">
        <v>1140</v>
      </c>
      <c r="Q125" s="350" t="s">
        <v>1141</v>
      </c>
    </row>
    <row r="126" spans="2:17" x14ac:dyDescent="0.2">
      <c r="B126" s="59" t="s">
        <v>236</v>
      </c>
      <c r="D126" s="48" t="s">
        <v>1140</v>
      </c>
      <c r="E126" s="51" t="s">
        <v>1140</v>
      </c>
      <c r="F126" s="54" t="str">
        <f t="shared" si="2"/>
        <v>[YS]</v>
      </c>
      <c r="N126" s="66" t="s">
        <v>236</v>
      </c>
      <c r="O126" s="355" t="str">
        <f t="shared" si="3"/>
        <v>[EC]</v>
      </c>
      <c r="P126" s="353" t="s">
        <v>1140</v>
      </c>
      <c r="Q126" s="350" t="s">
        <v>1141</v>
      </c>
    </row>
    <row r="127" spans="2:17" x14ac:dyDescent="0.2">
      <c r="B127" s="59" t="s">
        <v>238</v>
      </c>
      <c r="D127" s="48" t="s">
        <v>1140</v>
      </c>
      <c r="E127" s="51" t="s">
        <v>1140</v>
      </c>
      <c r="F127" s="54" t="str">
        <f t="shared" si="2"/>
        <v>[YS]</v>
      </c>
      <c r="N127" s="66" t="s">
        <v>238</v>
      </c>
      <c r="O127" s="355" t="str">
        <f t="shared" si="3"/>
        <v>[EC]</v>
      </c>
      <c r="P127" s="353" t="s">
        <v>1140</v>
      </c>
      <c r="Q127" s="350" t="s">
        <v>1141</v>
      </c>
    </row>
    <row r="128" spans="2:17" x14ac:dyDescent="0.2">
      <c r="B128" s="59" t="s">
        <v>240</v>
      </c>
      <c r="D128" s="48" t="s">
        <v>1140</v>
      </c>
      <c r="E128" s="51" t="s">
        <v>1140</v>
      </c>
      <c r="F128" s="54" t="str">
        <f t="shared" si="2"/>
        <v>[YS]</v>
      </c>
      <c r="N128" s="66" t="s">
        <v>240</v>
      </c>
      <c r="O128" s="355" t="str">
        <f t="shared" si="3"/>
        <v>[EC]</v>
      </c>
      <c r="P128" s="353" t="s">
        <v>1140</v>
      </c>
      <c r="Q128" s="350" t="s">
        <v>1141</v>
      </c>
    </row>
    <row r="129" spans="2:17" x14ac:dyDescent="0.2">
      <c r="B129" s="59" t="s">
        <v>242</v>
      </c>
      <c r="D129" s="48" t="s">
        <v>1140</v>
      </c>
      <c r="E129" s="51" t="s">
        <v>1140</v>
      </c>
      <c r="F129" s="54" t="str">
        <f t="shared" si="2"/>
        <v>[YS]</v>
      </c>
      <c r="N129" s="66" t="s">
        <v>242</v>
      </c>
      <c r="O129" s="355" t="str">
        <f t="shared" si="3"/>
        <v>[EC]</v>
      </c>
      <c r="P129" s="353" t="s">
        <v>1140</v>
      </c>
      <c r="Q129" s="350" t="s">
        <v>1143</v>
      </c>
    </row>
    <row r="130" spans="2:17" x14ac:dyDescent="0.2">
      <c r="B130" s="59" t="s">
        <v>244</v>
      </c>
      <c r="D130" s="48" t="s">
        <v>1140</v>
      </c>
      <c r="E130" s="51" t="s">
        <v>1140</v>
      </c>
      <c r="F130" s="54" t="str">
        <f t="shared" si="2"/>
        <v>[YS]</v>
      </c>
      <c r="N130" s="66" t="s">
        <v>244</v>
      </c>
      <c r="O130" s="355" t="str">
        <f t="shared" si="3"/>
        <v>[EC]</v>
      </c>
      <c r="P130" s="353" t="s">
        <v>1140</v>
      </c>
      <c r="Q130" s="350" t="s">
        <v>1141</v>
      </c>
    </row>
    <row r="131" spans="2:17" x14ac:dyDescent="0.2">
      <c r="B131" s="59" t="s">
        <v>246</v>
      </c>
      <c r="D131" s="48" t="s">
        <v>1140</v>
      </c>
      <c r="E131" s="51" t="s">
        <v>1140</v>
      </c>
      <c r="F131" s="54" t="str">
        <f t="shared" si="2"/>
        <v>[YS]</v>
      </c>
      <c r="N131" s="66" t="s">
        <v>246</v>
      </c>
      <c r="O131" s="355" t="str">
        <f t="shared" si="3"/>
        <v>[EC]</v>
      </c>
      <c r="P131" s="353" t="s">
        <v>1140</v>
      </c>
      <c r="Q131" s="350" t="s">
        <v>1143</v>
      </c>
    </row>
    <row r="132" spans="2:17" x14ac:dyDescent="0.2">
      <c r="B132" s="59" t="s">
        <v>248</v>
      </c>
      <c r="D132" s="48" t="s">
        <v>1140</v>
      </c>
      <c r="E132" s="51" t="s">
        <v>1140</v>
      </c>
      <c r="F132" s="54" t="str">
        <f t="shared" si="2"/>
        <v>[YS]</v>
      </c>
      <c r="N132" s="66" t="s">
        <v>248</v>
      </c>
      <c r="O132" s="355" t="str">
        <f t="shared" si="3"/>
        <v>[EC]</v>
      </c>
      <c r="P132" s="353" t="s">
        <v>1140</v>
      </c>
      <c r="Q132" s="350" t="s">
        <v>1141</v>
      </c>
    </row>
    <row r="133" spans="2:17" x14ac:dyDescent="0.2">
      <c r="B133" s="59" t="s">
        <v>250</v>
      </c>
      <c r="D133" s="48" t="s">
        <v>1142</v>
      </c>
      <c r="E133" s="51" t="s">
        <v>1142</v>
      </c>
      <c r="F133" s="54" t="str">
        <f t="shared" si="2"/>
        <v>[YS]</v>
      </c>
      <c r="N133" s="66" t="s">
        <v>250</v>
      </c>
      <c r="O133" s="355" t="str">
        <f t="shared" si="3"/>
        <v>[TM]</v>
      </c>
      <c r="P133" s="353" t="s">
        <v>1142</v>
      </c>
      <c r="Q133" s="350" t="s">
        <v>1142</v>
      </c>
    </row>
    <row r="134" spans="2:17" x14ac:dyDescent="0.2">
      <c r="B134" s="59" t="s">
        <v>252</v>
      </c>
      <c r="D134" s="48" t="s">
        <v>1142</v>
      </c>
      <c r="E134" s="51" t="s">
        <v>1140</v>
      </c>
      <c r="F134" s="54" t="str">
        <f t="shared" si="2"/>
        <v>[NO]</v>
      </c>
      <c r="N134" s="66" t="s">
        <v>252</v>
      </c>
      <c r="O134" s="355" t="str">
        <f t="shared" si="3"/>
        <v>To discuss</v>
      </c>
      <c r="P134" s="353" t="s">
        <v>1142</v>
      </c>
      <c r="Q134" s="350" t="s">
        <v>1142</v>
      </c>
    </row>
    <row r="135" spans="2:17" x14ac:dyDescent="0.2">
      <c r="B135" s="59" t="s">
        <v>254</v>
      </c>
      <c r="D135" s="48" t="s">
        <v>1140</v>
      </c>
      <c r="E135" s="51" t="s">
        <v>1140</v>
      </c>
      <c r="F135" s="54" t="str">
        <f t="shared" si="2"/>
        <v>[YS]</v>
      </c>
      <c r="N135" s="66" t="s">
        <v>254</v>
      </c>
      <c r="O135" s="355" t="str">
        <f t="shared" si="3"/>
        <v>[EC]</v>
      </c>
      <c r="P135" s="353" t="s">
        <v>1140</v>
      </c>
      <c r="Q135" s="350" t="s">
        <v>1141</v>
      </c>
    </row>
    <row r="136" spans="2:17" x14ac:dyDescent="0.2">
      <c r="B136" s="59" t="s">
        <v>256</v>
      </c>
      <c r="D136" s="48" t="s">
        <v>1140</v>
      </c>
      <c r="E136" s="51" t="s">
        <v>1140</v>
      </c>
      <c r="F136" s="54" t="str">
        <f t="shared" si="2"/>
        <v>[YS]</v>
      </c>
      <c r="N136" s="66" t="s">
        <v>256</v>
      </c>
      <c r="O136" s="355" t="str">
        <f t="shared" si="3"/>
        <v>[EC]</v>
      </c>
      <c r="P136" s="353" t="s">
        <v>1140</v>
      </c>
      <c r="Q136" s="350" t="s">
        <v>1141</v>
      </c>
    </row>
    <row r="137" spans="2:17" x14ac:dyDescent="0.2">
      <c r="B137" s="59" t="s">
        <v>258</v>
      </c>
      <c r="D137" s="48" t="s">
        <v>1140</v>
      </c>
      <c r="E137" s="51" t="s">
        <v>1140</v>
      </c>
      <c r="F137" s="54" t="str">
        <f t="shared" si="2"/>
        <v>[YS]</v>
      </c>
      <c r="N137" s="66" t="s">
        <v>258</v>
      </c>
      <c r="O137" s="355" t="str">
        <f t="shared" si="3"/>
        <v>[EC]</v>
      </c>
      <c r="P137" s="353" t="s">
        <v>1140</v>
      </c>
      <c r="Q137" s="350" t="s">
        <v>1141</v>
      </c>
    </row>
    <row r="138" spans="2:17" x14ac:dyDescent="0.2">
      <c r="B138" s="59" t="s">
        <v>260</v>
      </c>
      <c r="D138" s="48" t="s">
        <v>1142</v>
      </c>
      <c r="E138" s="51" t="s">
        <v>1142</v>
      </c>
      <c r="F138" s="54" t="str">
        <f t="shared" si="2"/>
        <v>[YS]</v>
      </c>
      <c r="N138" s="66" t="s">
        <v>260</v>
      </c>
      <c r="O138" s="355" t="str">
        <f t="shared" si="3"/>
        <v>[TM]</v>
      </c>
      <c r="P138" s="353" t="s">
        <v>1142</v>
      </c>
      <c r="Q138" s="350" t="s">
        <v>1142</v>
      </c>
    </row>
    <row r="139" spans="2:17" x14ac:dyDescent="0.2">
      <c r="B139" s="59" t="s">
        <v>261</v>
      </c>
      <c r="D139" s="48" t="s">
        <v>1142</v>
      </c>
      <c r="E139" s="51" t="s">
        <v>1142</v>
      </c>
      <c r="F139" s="54" t="str">
        <f t="shared" si="2"/>
        <v>[YS]</v>
      </c>
      <c r="N139" s="66" t="s">
        <v>261</v>
      </c>
      <c r="O139" s="355" t="str">
        <f t="shared" si="3"/>
        <v>[TM]</v>
      </c>
      <c r="P139" s="353" t="s">
        <v>1142</v>
      </c>
      <c r="Q139" s="350" t="s">
        <v>1142</v>
      </c>
    </row>
    <row r="140" spans="2:17" x14ac:dyDescent="0.2">
      <c r="B140" s="59" t="s">
        <v>263</v>
      </c>
      <c r="D140" s="48" t="s">
        <v>1142</v>
      </c>
      <c r="E140" s="51" t="s">
        <v>1142</v>
      </c>
      <c r="F140" s="54" t="str">
        <f t="shared" si="2"/>
        <v>[YS]</v>
      </c>
      <c r="N140" s="66" t="s">
        <v>263</v>
      </c>
      <c r="O140" s="355" t="str">
        <f t="shared" si="3"/>
        <v>[TM]</v>
      </c>
      <c r="P140" s="353" t="s">
        <v>1142</v>
      </c>
      <c r="Q140" s="350" t="s">
        <v>1142</v>
      </c>
    </row>
    <row r="141" spans="2:17" x14ac:dyDescent="0.2">
      <c r="B141" s="59" t="s">
        <v>265</v>
      </c>
      <c r="D141" s="48" t="s">
        <v>1140</v>
      </c>
      <c r="E141" s="51" t="s">
        <v>1140</v>
      </c>
      <c r="F141" s="54" t="str">
        <f t="shared" ref="F141:F204" si="4">IF(D141=E141,"[YS]","[NO]")</f>
        <v>[YS]</v>
      </c>
      <c r="N141" s="66" t="s">
        <v>265</v>
      </c>
      <c r="O141" s="355" t="str">
        <f t="shared" ref="O141:O204" si="5">IF(F141="[YS]",E141,"To discuss")</f>
        <v>[EC]</v>
      </c>
      <c r="P141" s="353" t="s">
        <v>1140</v>
      </c>
      <c r="Q141" s="350" t="s">
        <v>1143</v>
      </c>
    </row>
    <row r="142" spans="2:17" x14ac:dyDescent="0.2">
      <c r="B142" s="59" t="s">
        <v>267</v>
      </c>
      <c r="D142" s="48" t="s">
        <v>1140</v>
      </c>
      <c r="E142" s="51" t="s">
        <v>1140</v>
      </c>
      <c r="F142" s="54" t="str">
        <f t="shared" si="4"/>
        <v>[YS]</v>
      </c>
      <c r="N142" s="66" t="s">
        <v>267</v>
      </c>
      <c r="O142" s="355" t="str">
        <f t="shared" si="5"/>
        <v>[EC]</v>
      </c>
      <c r="P142" s="353" t="s">
        <v>1140</v>
      </c>
      <c r="Q142" s="350" t="s">
        <v>1141</v>
      </c>
    </row>
    <row r="143" spans="2:17" x14ac:dyDescent="0.2">
      <c r="B143" s="59" t="s">
        <v>269</v>
      </c>
      <c r="D143" s="48" t="s">
        <v>1140</v>
      </c>
      <c r="E143" s="51" t="s">
        <v>1140</v>
      </c>
      <c r="F143" s="54" t="str">
        <f t="shared" si="4"/>
        <v>[YS]</v>
      </c>
      <c r="N143" s="66" t="s">
        <v>269</v>
      </c>
      <c r="O143" s="355" t="str">
        <f t="shared" si="5"/>
        <v>[EC]</v>
      </c>
      <c r="P143" s="353" t="s">
        <v>1140</v>
      </c>
      <c r="Q143" s="350" t="s">
        <v>1141</v>
      </c>
    </row>
    <row r="144" spans="2:17" x14ac:dyDescent="0.2">
      <c r="B144" s="59" t="s">
        <v>270</v>
      </c>
      <c r="D144" s="48" t="s">
        <v>1142</v>
      </c>
      <c r="E144" s="51" t="s">
        <v>1140</v>
      </c>
      <c r="F144" s="54" t="str">
        <f t="shared" si="4"/>
        <v>[NO]</v>
      </c>
      <c r="N144" s="66" t="s">
        <v>270</v>
      </c>
      <c r="O144" s="355" t="str">
        <f t="shared" si="5"/>
        <v>To discuss</v>
      </c>
      <c r="P144" s="353" t="s">
        <v>1140</v>
      </c>
      <c r="Q144" s="350" t="s">
        <v>1141</v>
      </c>
    </row>
    <row r="145" spans="2:17" x14ac:dyDescent="0.2">
      <c r="B145" s="59" t="s">
        <v>272</v>
      </c>
      <c r="D145" s="48" t="s">
        <v>1140</v>
      </c>
      <c r="E145" s="51" t="s">
        <v>1140</v>
      </c>
      <c r="F145" s="54" t="str">
        <f t="shared" si="4"/>
        <v>[YS]</v>
      </c>
      <c r="N145" s="66" t="s">
        <v>272</v>
      </c>
      <c r="O145" s="355" t="str">
        <f t="shared" si="5"/>
        <v>[EC]</v>
      </c>
      <c r="P145" s="353" t="s">
        <v>1140</v>
      </c>
      <c r="Q145" s="350" t="s">
        <v>1141</v>
      </c>
    </row>
    <row r="146" spans="2:17" x14ac:dyDescent="0.2">
      <c r="B146" s="59" t="s">
        <v>274</v>
      </c>
      <c r="D146" s="48" t="s">
        <v>1140</v>
      </c>
      <c r="E146" s="51" t="s">
        <v>1140</v>
      </c>
      <c r="F146" s="54" t="str">
        <f t="shared" si="4"/>
        <v>[YS]</v>
      </c>
      <c r="N146" s="66" t="s">
        <v>274</v>
      </c>
      <c r="O146" s="355" t="str">
        <f t="shared" si="5"/>
        <v>[EC]</v>
      </c>
      <c r="P146" s="353" t="s">
        <v>1140</v>
      </c>
      <c r="Q146" s="350" t="s">
        <v>1145</v>
      </c>
    </row>
    <row r="147" spans="2:17" x14ac:dyDescent="0.2">
      <c r="B147" s="59" t="s">
        <v>276</v>
      </c>
      <c r="D147" s="48" t="s">
        <v>1140</v>
      </c>
      <c r="E147" s="51" t="s">
        <v>1140</v>
      </c>
      <c r="F147" s="54" t="str">
        <f t="shared" si="4"/>
        <v>[YS]</v>
      </c>
      <c r="N147" s="66" t="s">
        <v>276</v>
      </c>
      <c r="O147" s="355" t="str">
        <f t="shared" si="5"/>
        <v>[EC]</v>
      </c>
      <c r="P147" s="353" t="s">
        <v>1140</v>
      </c>
      <c r="Q147" s="350" t="s">
        <v>1141</v>
      </c>
    </row>
    <row r="148" spans="2:17" x14ac:dyDescent="0.2">
      <c r="B148" s="59" t="s">
        <v>277</v>
      </c>
      <c r="D148" s="48" t="s">
        <v>1140</v>
      </c>
      <c r="E148" s="51" t="s">
        <v>1140</v>
      </c>
      <c r="F148" s="54" t="str">
        <f t="shared" si="4"/>
        <v>[YS]</v>
      </c>
      <c r="N148" s="66" t="s">
        <v>277</v>
      </c>
      <c r="O148" s="355" t="str">
        <f t="shared" si="5"/>
        <v>[EC]</v>
      </c>
      <c r="P148" s="353" t="s">
        <v>1140</v>
      </c>
      <c r="Q148" s="350" t="s">
        <v>1141</v>
      </c>
    </row>
    <row r="149" spans="2:17" x14ac:dyDescent="0.2">
      <c r="B149" s="59" t="s">
        <v>278</v>
      </c>
      <c r="D149" s="48" t="s">
        <v>1140</v>
      </c>
      <c r="E149" s="51" t="s">
        <v>1140</v>
      </c>
      <c r="F149" s="54" t="str">
        <f t="shared" si="4"/>
        <v>[YS]</v>
      </c>
      <c r="N149" s="66" t="s">
        <v>278</v>
      </c>
      <c r="O149" s="355" t="str">
        <f t="shared" si="5"/>
        <v>[EC]</v>
      </c>
      <c r="P149" s="353" t="s">
        <v>1140</v>
      </c>
      <c r="Q149" s="350" t="s">
        <v>1141</v>
      </c>
    </row>
    <row r="150" spans="2:17" x14ac:dyDescent="0.2">
      <c r="B150" s="59" t="s">
        <v>280</v>
      </c>
      <c r="D150" s="48" t="s">
        <v>1142</v>
      </c>
      <c r="E150" s="51" t="s">
        <v>1140</v>
      </c>
      <c r="F150" s="54" t="str">
        <f t="shared" si="4"/>
        <v>[NO]</v>
      </c>
      <c r="N150" s="66" t="s">
        <v>280</v>
      </c>
      <c r="O150" s="355" t="str">
        <f t="shared" si="5"/>
        <v>To discuss</v>
      </c>
      <c r="P150" s="353" t="s">
        <v>1140</v>
      </c>
      <c r="Q150" s="350" t="s">
        <v>1141</v>
      </c>
    </row>
    <row r="151" spans="2:17" x14ac:dyDescent="0.2">
      <c r="B151" s="59" t="s">
        <v>282</v>
      </c>
      <c r="D151" s="48" t="s">
        <v>1140</v>
      </c>
      <c r="E151" s="51" t="s">
        <v>1140</v>
      </c>
      <c r="F151" s="54" t="str">
        <f t="shared" si="4"/>
        <v>[YS]</v>
      </c>
      <c r="N151" s="66" t="s">
        <v>282</v>
      </c>
      <c r="O151" s="355" t="str">
        <f t="shared" si="5"/>
        <v>[EC]</v>
      </c>
      <c r="P151" s="353" t="s">
        <v>1140</v>
      </c>
      <c r="Q151" s="350" t="s">
        <v>1141</v>
      </c>
    </row>
    <row r="152" spans="2:17" x14ac:dyDescent="0.2">
      <c r="B152" s="59" t="s">
        <v>284</v>
      </c>
      <c r="D152" s="48" t="s">
        <v>1140</v>
      </c>
      <c r="E152" s="51" t="s">
        <v>1142</v>
      </c>
      <c r="F152" s="54" t="str">
        <f t="shared" si="4"/>
        <v>[NO]</v>
      </c>
      <c r="N152" s="66" t="s">
        <v>284</v>
      </c>
      <c r="O152" s="355" t="str">
        <f t="shared" si="5"/>
        <v>To discuss</v>
      </c>
      <c r="P152" s="353" t="s">
        <v>1140</v>
      </c>
      <c r="Q152" s="350" t="s">
        <v>1141</v>
      </c>
    </row>
    <row r="153" spans="2:17" x14ac:dyDescent="0.2">
      <c r="B153" s="59" t="s">
        <v>286</v>
      </c>
      <c r="D153" s="48" t="s">
        <v>1140</v>
      </c>
      <c r="E153" s="51" t="s">
        <v>1140</v>
      </c>
      <c r="F153" s="54" t="str">
        <f t="shared" si="4"/>
        <v>[YS]</v>
      </c>
      <c r="N153" s="66" t="s">
        <v>286</v>
      </c>
      <c r="O153" s="355" t="str">
        <f t="shared" si="5"/>
        <v>[EC]</v>
      </c>
      <c r="P153" s="353" t="s">
        <v>1140</v>
      </c>
      <c r="Q153" s="350" t="s">
        <v>1141</v>
      </c>
    </row>
    <row r="154" spans="2:17" x14ac:dyDescent="0.2">
      <c r="B154" s="59" t="s">
        <v>288</v>
      </c>
      <c r="D154" s="48" t="s">
        <v>1140</v>
      </c>
      <c r="E154" s="51" t="s">
        <v>1140</v>
      </c>
      <c r="F154" s="54" t="str">
        <f t="shared" si="4"/>
        <v>[YS]</v>
      </c>
      <c r="N154" s="66" t="s">
        <v>288</v>
      </c>
      <c r="O154" s="355" t="str">
        <f t="shared" si="5"/>
        <v>[EC]</v>
      </c>
      <c r="P154" s="353" t="s">
        <v>1140</v>
      </c>
      <c r="Q154" s="350" t="s">
        <v>1141</v>
      </c>
    </row>
    <row r="155" spans="2:17" x14ac:dyDescent="0.2">
      <c r="B155" s="59" t="s">
        <v>289</v>
      </c>
      <c r="D155" s="48" t="s">
        <v>1140</v>
      </c>
      <c r="E155" s="51" t="s">
        <v>1140</v>
      </c>
      <c r="F155" s="54" t="str">
        <f t="shared" si="4"/>
        <v>[YS]</v>
      </c>
      <c r="N155" s="66" t="s">
        <v>289</v>
      </c>
      <c r="O155" s="355" t="str">
        <f t="shared" si="5"/>
        <v>[EC]</v>
      </c>
      <c r="P155" s="353" t="s">
        <v>1140</v>
      </c>
      <c r="Q155" s="350" t="s">
        <v>1141</v>
      </c>
    </row>
    <row r="156" spans="2:17" x14ac:dyDescent="0.2">
      <c r="B156" s="59" t="s">
        <v>291</v>
      </c>
      <c r="D156" s="48" t="s">
        <v>1140</v>
      </c>
      <c r="E156" s="51" t="s">
        <v>1140</v>
      </c>
      <c r="F156" s="54" t="str">
        <f t="shared" si="4"/>
        <v>[YS]</v>
      </c>
      <c r="N156" s="66" t="s">
        <v>291</v>
      </c>
      <c r="O156" s="355" t="str">
        <f t="shared" si="5"/>
        <v>[EC]</v>
      </c>
      <c r="P156" s="353" t="s">
        <v>1140</v>
      </c>
      <c r="Q156" s="350" t="s">
        <v>1141</v>
      </c>
    </row>
    <row r="157" spans="2:17" x14ac:dyDescent="0.2">
      <c r="B157" s="59" t="s">
        <v>293</v>
      </c>
      <c r="D157" s="48" t="s">
        <v>1140</v>
      </c>
      <c r="E157" s="51" t="s">
        <v>1140</v>
      </c>
      <c r="F157" s="54" t="str">
        <f t="shared" si="4"/>
        <v>[YS]</v>
      </c>
      <c r="N157" s="66" t="s">
        <v>293</v>
      </c>
      <c r="O157" s="355" t="str">
        <f t="shared" si="5"/>
        <v>[EC]</v>
      </c>
      <c r="P157" s="353" t="s">
        <v>1140</v>
      </c>
      <c r="Q157" s="350" t="s">
        <v>1143</v>
      </c>
    </row>
    <row r="158" spans="2:17" x14ac:dyDescent="0.2">
      <c r="B158" s="59" t="s">
        <v>295</v>
      </c>
      <c r="D158" s="48" t="s">
        <v>1146</v>
      </c>
      <c r="E158" s="51" t="s">
        <v>1140</v>
      </c>
      <c r="F158" s="54" t="str">
        <f t="shared" si="4"/>
        <v>[NO]</v>
      </c>
      <c r="N158" s="66" t="s">
        <v>295</v>
      </c>
      <c r="O158" s="355" t="str">
        <f t="shared" si="5"/>
        <v>To discuss</v>
      </c>
      <c r="P158" s="353" t="s">
        <v>1140</v>
      </c>
      <c r="Q158" s="350" t="s">
        <v>1141</v>
      </c>
    </row>
    <row r="159" spans="2:17" x14ac:dyDescent="0.2">
      <c r="B159" s="59" t="s">
        <v>297</v>
      </c>
      <c r="D159" s="48" t="s">
        <v>1140</v>
      </c>
      <c r="E159" s="51" t="s">
        <v>1140</v>
      </c>
      <c r="F159" s="54" t="str">
        <f t="shared" si="4"/>
        <v>[YS]</v>
      </c>
      <c r="N159" s="66" t="s">
        <v>297</v>
      </c>
      <c r="O159" s="355" t="str">
        <f t="shared" si="5"/>
        <v>[EC]</v>
      </c>
      <c r="P159" s="353" t="s">
        <v>1140</v>
      </c>
      <c r="Q159" s="350" t="s">
        <v>1141</v>
      </c>
    </row>
    <row r="160" spans="2:17" x14ac:dyDescent="0.2">
      <c r="B160" s="59" t="s">
        <v>299</v>
      </c>
      <c r="D160" s="48" t="s">
        <v>1140</v>
      </c>
      <c r="E160" s="51" t="s">
        <v>1140</v>
      </c>
      <c r="F160" s="54" t="str">
        <f t="shared" si="4"/>
        <v>[YS]</v>
      </c>
      <c r="N160" s="66" t="s">
        <v>299</v>
      </c>
      <c r="O160" s="355" t="str">
        <f t="shared" si="5"/>
        <v>[EC]</v>
      </c>
      <c r="P160" s="353" t="s">
        <v>1140</v>
      </c>
      <c r="Q160" s="350" t="s">
        <v>1143</v>
      </c>
    </row>
    <row r="161" spans="2:17" x14ac:dyDescent="0.2">
      <c r="B161" s="59" t="s">
        <v>301</v>
      </c>
      <c r="D161" s="48" t="s">
        <v>1140</v>
      </c>
      <c r="E161" s="51" t="s">
        <v>1140</v>
      </c>
      <c r="F161" s="54" t="str">
        <f t="shared" si="4"/>
        <v>[YS]</v>
      </c>
      <c r="N161" s="66" t="s">
        <v>301</v>
      </c>
      <c r="O161" s="355" t="str">
        <f t="shared" si="5"/>
        <v>[EC]</v>
      </c>
      <c r="P161" s="353" t="s">
        <v>1140</v>
      </c>
      <c r="Q161" s="350" t="s">
        <v>1143</v>
      </c>
    </row>
    <row r="162" spans="2:17" x14ac:dyDescent="0.2">
      <c r="B162" s="59" t="s">
        <v>303</v>
      </c>
      <c r="D162" s="48" t="s">
        <v>1140</v>
      </c>
      <c r="E162" s="51" t="s">
        <v>1140</v>
      </c>
      <c r="F162" s="54" t="str">
        <f t="shared" si="4"/>
        <v>[YS]</v>
      </c>
      <c r="N162" s="66" t="s">
        <v>303</v>
      </c>
      <c r="O162" s="355" t="str">
        <f t="shared" si="5"/>
        <v>[EC]</v>
      </c>
      <c r="P162" s="353" t="s">
        <v>1140</v>
      </c>
      <c r="Q162" s="350" t="s">
        <v>1141</v>
      </c>
    </row>
    <row r="163" spans="2:17" x14ac:dyDescent="0.2">
      <c r="B163" s="59" t="s">
        <v>305</v>
      </c>
      <c r="D163" s="48" t="s">
        <v>1140</v>
      </c>
      <c r="E163" s="51" t="s">
        <v>1142</v>
      </c>
      <c r="F163" s="54" t="str">
        <f t="shared" si="4"/>
        <v>[NO]</v>
      </c>
      <c r="N163" s="66" t="s">
        <v>305</v>
      </c>
      <c r="O163" s="355" t="str">
        <f t="shared" si="5"/>
        <v>To discuss</v>
      </c>
      <c r="P163" s="353" t="s">
        <v>1142</v>
      </c>
      <c r="Q163" s="350" t="s">
        <v>1142</v>
      </c>
    </row>
    <row r="164" spans="2:17" x14ac:dyDescent="0.2">
      <c r="B164" s="59" t="s">
        <v>307</v>
      </c>
      <c r="D164" s="48" t="s">
        <v>1140</v>
      </c>
      <c r="E164" s="51" t="s">
        <v>1140</v>
      </c>
      <c r="F164" s="54" t="str">
        <f t="shared" si="4"/>
        <v>[YS]</v>
      </c>
      <c r="N164" s="66" t="s">
        <v>307</v>
      </c>
      <c r="O164" s="355" t="str">
        <f t="shared" si="5"/>
        <v>[EC]</v>
      </c>
      <c r="P164" s="353" t="s">
        <v>1140</v>
      </c>
      <c r="Q164" s="350" t="s">
        <v>1143</v>
      </c>
    </row>
    <row r="165" spans="2:17" x14ac:dyDescent="0.2">
      <c r="B165" s="59" t="s">
        <v>309</v>
      </c>
      <c r="D165" s="48" t="s">
        <v>1140</v>
      </c>
      <c r="E165" s="51" t="s">
        <v>1140</v>
      </c>
      <c r="F165" s="54" t="str">
        <f t="shared" si="4"/>
        <v>[YS]</v>
      </c>
      <c r="N165" s="66" t="s">
        <v>309</v>
      </c>
      <c r="O165" s="355" t="str">
        <f t="shared" si="5"/>
        <v>[EC]</v>
      </c>
      <c r="P165" s="353" t="s">
        <v>1140</v>
      </c>
      <c r="Q165" s="350" t="s">
        <v>1141</v>
      </c>
    </row>
    <row r="166" spans="2:17" x14ac:dyDescent="0.2">
      <c r="B166" s="59" t="s">
        <v>311</v>
      </c>
      <c r="D166" s="48" t="s">
        <v>1140</v>
      </c>
      <c r="E166" s="51" t="s">
        <v>1140</v>
      </c>
      <c r="F166" s="54" t="str">
        <f t="shared" si="4"/>
        <v>[YS]</v>
      </c>
      <c r="N166" s="66" t="s">
        <v>311</v>
      </c>
      <c r="O166" s="355" t="str">
        <f t="shared" si="5"/>
        <v>[EC]</v>
      </c>
      <c r="P166" s="353" t="s">
        <v>1140</v>
      </c>
      <c r="Q166" s="350" t="s">
        <v>1141</v>
      </c>
    </row>
    <row r="167" spans="2:17" x14ac:dyDescent="0.2">
      <c r="B167" s="59" t="s">
        <v>312</v>
      </c>
      <c r="D167" s="48" t="s">
        <v>1140</v>
      </c>
      <c r="E167" s="51" t="s">
        <v>1140</v>
      </c>
      <c r="F167" s="54" t="str">
        <f t="shared" si="4"/>
        <v>[YS]</v>
      </c>
      <c r="N167" s="66" t="s">
        <v>312</v>
      </c>
      <c r="O167" s="355" t="str">
        <f t="shared" si="5"/>
        <v>[EC]</v>
      </c>
      <c r="P167" s="353" t="s">
        <v>1140</v>
      </c>
      <c r="Q167" s="350" t="s">
        <v>1141</v>
      </c>
    </row>
    <row r="168" spans="2:17" x14ac:dyDescent="0.2">
      <c r="B168" s="59" t="s">
        <v>313</v>
      </c>
      <c r="D168" s="48" t="s">
        <v>1142</v>
      </c>
      <c r="E168" s="51" t="s">
        <v>1142</v>
      </c>
      <c r="F168" s="54" t="str">
        <f t="shared" si="4"/>
        <v>[YS]</v>
      </c>
      <c r="N168" s="66" t="s">
        <v>313</v>
      </c>
      <c r="O168" s="355" t="str">
        <f t="shared" si="5"/>
        <v>[TM]</v>
      </c>
      <c r="P168" s="353" t="s">
        <v>1142</v>
      </c>
      <c r="Q168" s="350" t="s">
        <v>1142</v>
      </c>
    </row>
    <row r="169" spans="2:17" x14ac:dyDescent="0.2">
      <c r="B169" s="59" t="s">
        <v>315</v>
      </c>
      <c r="D169" s="48" t="s">
        <v>1142</v>
      </c>
      <c r="E169" s="51" t="s">
        <v>1142</v>
      </c>
      <c r="F169" s="54" t="str">
        <f t="shared" si="4"/>
        <v>[YS]</v>
      </c>
      <c r="N169" s="66" t="s">
        <v>315</v>
      </c>
      <c r="O169" s="355" t="str">
        <f t="shared" si="5"/>
        <v>[TM]</v>
      </c>
      <c r="P169" s="353" t="s">
        <v>1142</v>
      </c>
      <c r="Q169" s="350" t="s">
        <v>1142</v>
      </c>
    </row>
    <row r="170" spans="2:17" x14ac:dyDescent="0.2">
      <c r="B170" s="59" t="s">
        <v>317</v>
      </c>
      <c r="D170" s="48" t="s">
        <v>1140</v>
      </c>
      <c r="E170" s="51" t="s">
        <v>1140</v>
      </c>
      <c r="F170" s="54" t="str">
        <f t="shared" si="4"/>
        <v>[YS]</v>
      </c>
      <c r="N170" s="66" t="s">
        <v>317</v>
      </c>
      <c r="O170" s="355" t="str">
        <f t="shared" si="5"/>
        <v>[EC]</v>
      </c>
      <c r="P170" s="353" t="s">
        <v>1140</v>
      </c>
      <c r="Q170" s="350" t="s">
        <v>1144</v>
      </c>
    </row>
    <row r="171" spans="2:17" x14ac:dyDescent="0.2">
      <c r="B171" s="59" t="s">
        <v>318</v>
      </c>
      <c r="D171" s="48" t="s">
        <v>1142</v>
      </c>
      <c r="E171" s="51" t="s">
        <v>1142</v>
      </c>
      <c r="F171" s="54" t="str">
        <f t="shared" si="4"/>
        <v>[YS]</v>
      </c>
      <c r="N171" s="66" t="s">
        <v>318</v>
      </c>
      <c r="O171" s="355" t="str">
        <f t="shared" si="5"/>
        <v>[TM]</v>
      </c>
      <c r="P171" s="353" t="s">
        <v>1142</v>
      </c>
      <c r="Q171" s="350" t="s">
        <v>1142</v>
      </c>
    </row>
    <row r="172" spans="2:17" x14ac:dyDescent="0.2">
      <c r="B172" s="59" t="s">
        <v>319</v>
      </c>
      <c r="D172" s="48" t="s">
        <v>1140</v>
      </c>
      <c r="E172" s="51" t="s">
        <v>1140</v>
      </c>
      <c r="F172" s="54" t="str">
        <f t="shared" si="4"/>
        <v>[YS]</v>
      </c>
      <c r="N172" s="66" t="s">
        <v>319</v>
      </c>
      <c r="O172" s="355" t="str">
        <f t="shared" si="5"/>
        <v>[EC]</v>
      </c>
      <c r="P172" s="353" t="s">
        <v>1140</v>
      </c>
      <c r="Q172" s="350" t="s">
        <v>1141</v>
      </c>
    </row>
    <row r="173" spans="2:17" x14ac:dyDescent="0.2">
      <c r="B173" s="59" t="s">
        <v>321</v>
      </c>
      <c r="D173" s="48" t="s">
        <v>1140</v>
      </c>
      <c r="E173" s="51" t="s">
        <v>1140</v>
      </c>
      <c r="F173" s="54" t="str">
        <f t="shared" si="4"/>
        <v>[YS]</v>
      </c>
      <c r="N173" s="66" t="s">
        <v>321</v>
      </c>
      <c r="O173" s="355" t="str">
        <f t="shared" si="5"/>
        <v>[EC]</v>
      </c>
      <c r="P173" s="353" t="s">
        <v>1140</v>
      </c>
      <c r="Q173" s="350" t="s">
        <v>1141</v>
      </c>
    </row>
    <row r="174" spans="2:17" x14ac:dyDescent="0.2">
      <c r="B174" s="59" t="s">
        <v>322</v>
      </c>
      <c r="D174" s="48" t="s">
        <v>1140</v>
      </c>
      <c r="E174" s="51" t="s">
        <v>1140</v>
      </c>
      <c r="F174" s="54" t="str">
        <f t="shared" si="4"/>
        <v>[YS]</v>
      </c>
      <c r="N174" s="66" t="s">
        <v>322</v>
      </c>
      <c r="O174" s="355" t="str">
        <f t="shared" si="5"/>
        <v>[EC]</v>
      </c>
      <c r="P174" s="353" t="s">
        <v>1140</v>
      </c>
      <c r="Q174" s="350" t="s">
        <v>1141</v>
      </c>
    </row>
    <row r="175" spans="2:17" x14ac:dyDescent="0.2">
      <c r="B175" s="59" t="s">
        <v>324</v>
      </c>
      <c r="D175" s="48" t="s">
        <v>1140</v>
      </c>
      <c r="E175" s="51" t="s">
        <v>1140</v>
      </c>
      <c r="F175" s="54" t="str">
        <f t="shared" si="4"/>
        <v>[YS]</v>
      </c>
      <c r="N175" s="66" t="s">
        <v>324</v>
      </c>
      <c r="O175" s="355" t="str">
        <f t="shared" si="5"/>
        <v>[EC]</v>
      </c>
      <c r="P175" s="353" t="s">
        <v>1140</v>
      </c>
      <c r="Q175" s="350" t="s">
        <v>1141</v>
      </c>
    </row>
    <row r="176" spans="2:17" x14ac:dyDescent="0.2">
      <c r="B176" s="59" t="s">
        <v>325</v>
      </c>
      <c r="D176" s="48" t="s">
        <v>1140</v>
      </c>
      <c r="E176" s="51" t="s">
        <v>1140</v>
      </c>
      <c r="F176" s="54" t="str">
        <f t="shared" si="4"/>
        <v>[YS]</v>
      </c>
      <c r="N176" s="66" t="s">
        <v>325</v>
      </c>
      <c r="O176" s="355" t="str">
        <f t="shared" si="5"/>
        <v>[EC]</v>
      </c>
      <c r="P176" s="353" t="s">
        <v>1140</v>
      </c>
      <c r="Q176" s="350" t="s">
        <v>1141</v>
      </c>
    </row>
    <row r="177" spans="2:17" x14ac:dyDescent="0.2">
      <c r="B177" s="59" t="s">
        <v>326</v>
      </c>
      <c r="D177" s="48" t="s">
        <v>1140</v>
      </c>
      <c r="E177" s="51" t="s">
        <v>1140</v>
      </c>
      <c r="F177" s="54" t="str">
        <f t="shared" si="4"/>
        <v>[YS]</v>
      </c>
      <c r="N177" s="66" t="s">
        <v>326</v>
      </c>
      <c r="O177" s="355" t="str">
        <f t="shared" si="5"/>
        <v>[EC]</v>
      </c>
      <c r="P177" s="353" t="s">
        <v>1140</v>
      </c>
      <c r="Q177" s="350" t="s">
        <v>1141</v>
      </c>
    </row>
    <row r="178" spans="2:17" x14ac:dyDescent="0.2">
      <c r="B178" s="59" t="s">
        <v>327</v>
      </c>
      <c r="D178" s="48" t="s">
        <v>1140</v>
      </c>
      <c r="E178" s="51" t="s">
        <v>1140</v>
      </c>
      <c r="F178" s="54" t="str">
        <f t="shared" si="4"/>
        <v>[YS]</v>
      </c>
      <c r="N178" s="66" t="s">
        <v>327</v>
      </c>
      <c r="O178" s="355" t="str">
        <f t="shared" si="5"/>
        <v>[EC]</v>
      </c>
      <c r="P178" s="353" t="s">
        <v>1140</v>
      </c>
      <c r="Q178" s="350" t="s">
        <v>1141</v>
      </c>
    </row>
    <row r="179" spans="2:17" x14ac:dyDescent="0.2">
      <c r="B179" s="59" t="s">
        <v>328</v>
      </c>
      <c r="D179" s="48" t="s">
        <v>1140</v>
      </c>
      <c r="E179" s="51" t="s">
        <v>1140</v>
      </c>
      <c r="F179" s="54" t="str">
        <f t="shared" si="4"/>
        <v>[YS]</v>
      </c>
      <c r="N179" s="66" t="s">
        <v>328</v>
      </c>
      <c r="O179" s="355" t="str">
        <f t="shared" si="5"/>
        <v>[EC]</v>
      </c>
      <c r="P179" s="353" t="s">
        <v>1140</v>
      </c>
      <c r="Q179" s="350" t="s">
        <v>1141</v>
      </c>
    </row>
    <row r="180" spans="2:17" x14ac:dyDescent="0.2">
      <c r="B180" s="59" t="s">
        <v>329</v>
      </c>
      <c r="D180" s="48" t="s">
        <v>1140</v>
      </c>
      <c r="E180" s="51" t="s">
        <v>1140</v>
      </c>
      <c r="F180" s="54" t="str">
        <f t="shared" si="4"/>
        <v>[YS]</v>
      </c>
      <c r="N180" s="66" t="s">
        <v>329</v>
      </c>
      <c r="O180" s="355" t="str">
        <f t="shared" si="5"/>
        <v>[EC]</v>
      </c>
      <c r="P180" s="353" t="s">
        <v>1140</v>
      </c>
      <c r="Q180" s="350" t="s">
        <v>1141</v>
      </c>
    </row>
    <row r="181" spans="2:17" x14ac:dyDescent="0.2">
      <c r="B181" s="59" t="s">
        <v>330</v>
      </c>
      <c r="D181" s="48" t="s">
        <v>1140</v>
      </c>
      <c r="E181" s="51" t="s">
        <v>1140</v>
      </c>
      <c r="F181" s="54" t="str">
        <f t="shared" si="4"/>
        <v>[YS]</v>
      </c>
      <c r="N181" s="66" t="s">
        <v>330</v>
      </c>
      <c r="O181" s="355" t="str">
        <f t="shared" si="5"/>
        <v>[EC]</v>
      </c>
      <c r="P181" s="353" t="s">
        <v>1140</v>
      </c>
      <c r="Q181" s="350" t="s">
        <v>1141</v>
      </c>
    </row>
    <row r="182" spans="2:17" x14ac:dyDescent="0.2">
      <c r="B182" s="59" t="s">
        <v>331</v>
      </c>
      <c r="D182" s="48" t="s">
        <v>1140</v>
      </c>
      <c r="E182" s="51" t="s">
        <v>1140</v>
      </c>
      <c r="F182" s="54" t="str">
        <f t="shared" si="4"/>
        <v>[YS]</v>
      </c>
      <c r="N182" s="66" t="s">
        <v>331</v>
      </c>
      <c r="O182" s="355" t="str">
        <f t="shared" si="5"/>
        <v>[EC]</v>
      </c>
      <c r="P182" s="353" t="s">
        <v>1140</v>
      </c>
      <c r="Q182" s="350" t="s">
        <v>1141</v>
      </c>
    </row>
    <row r="183" spans="2:17" x14ac:dyDescent="0.2">
      <c r="B183" s="59" t="s">
        <v>332</v>
      </c>
      <c r="D183" s="48" t="s">
        <v>1140</v>
      </c>
      <c r="E183" s="51" t="s">
        <v>1140</v>
      </c>
      <c r="F183" s="54" t="str">
        <f t="shared" si="4"/>
        <v>[YS]</v>
      </c>
      <c r="N183" s="66" t="s">
        <v>332</v>
      </c>
      <c r="O183" s="355" t="str">
        <f t="shared" si="5"/>
        <v>[EC]</v>
      </c>
      <c r="P183" s="353" t="s">
        <v>1140</v>
      </c>
      <c r="Q183" s="350" t="s">
        <v>1143</v>
      </c>
    </row>
    <row r="184" spans="2:17" x14ac:dyDescent="0.2">
      <c r="B184" s="59" t="s">
        <v>333</v>
      </c>
      <c r="D184" s="48" t="s">
        <v>1140</v>
      </c>
      <c r="E184" s="51" t="s">
        <v>1140</v>
      </c>
      <c r="F184" s="54" t="str">
        <f t="shared" si="4"/>
        <v>[YS]</v>
      </c>
      <c r="N184" s="66" t="s">
        <v>333</v>
      </c>
      <c r="O184" s="355" t="str">
        <f t="shared" si="5"/>
        <v>[EC]</v>
      </c>
      <c r="P184" s="353" t="s">
        <v>1140</v>
      </c>
      <c r="Q184" s="350" t="s">
        <v>1141</v>
      </c>
    </row>
    <row r="185" spans="2:17" x14ac:dyDescent="0.2">
      <c r="B185" s="59" t="s">
        <v>335</v>
      </c>
      <c r="D185" s="48" t="s">
        <v>1140</v>
      </c>
      <c r="E185" s="51" t="s">
        <v>1140</v>
      </c>
      <c r="F185" s="54" t="str">
        <f t="shared" si="4"/>
        <v>[YS]</v>
      </c>
      <c r="N185" s="66" t="s">
        <v>335</v>
      </c>
      <c r="O185" s="355" t="str">
        <f t="shared" si="5"/>
        <v>[EC]</v>
      </c>
      <c r="P185" s="353" t="s">
        <v>1140</v>
      </c>
      <c r="Q185" s="350" t="s">
        <v>1141</v>
      </c>
    </row>
    <row r="186" spans="2:17" x14ac:dyDescent="0.2">
      <c r="B186" s="59" t="s">
        <v>337</v>
      </c>
      <c r="D186" s="48" t="s">
        <v>1142</v>
      </c>
      <c r="E186" s="51" t="s">
        <v>1140</v>
      </c>
      <c r="F186" s="54" t="str">
        <f t="shared" si="4"/>
        <v>[NO]</v>
      </c>
      <c r="N186" s="66" t="s">
        <v>337</v>
      </c>
      <c r="O186" s="355" t="str">
        <f t="shared" si="5"/>
        <v>To discuss</v>
      </c>
      <c r="P186" s="353" t="s">
        <v>1140</v>
      </c>
      <c r="Q186" s="350" t="s">
        <v>1141</v>
      </c>
    </row>
    <row r="187" spans="2:17" x14ac:dyDescent="0.2">
      <c r="B187" s="59" t="s">
        <v>338</v>
      </c>
      <c r="D187" s="48" t="s">
        <v>1140</v>
      </c>
      <c r="E187" s="51" t="s">
        <v>1140</v>
      </c>
      <c r="F187" s="54" t="str">
        <f t="shared" si="4"/>
        <v>[YS]</v>
      </c>
      <c r="N187" s="66" t="s">
        <v>338</v>
      </c>
      <c r="O187" s="355" t="str">
        <f t="shared" si="5"/>
        <v>[EC]</v>
      </c>
      <c r="P187" s="353" t="s">
        <v>1140</v>
      </c>
      <c r="Q187" s="350" t="s">
        <v>1141</v>
      </c>
    </row>
    <row r="188" spans="2:17" x14ac:dyDescent="0.2">
      <c r="B188" s="59" t="s">
        <v>339</v>
      </c>
      <c r="D188" s="48" t="s">
        <v>1140</v>
      </c>
      <c r="E188" s="51" t="s">
        <v>1140</v>
      </c>
      <c r="F188" s="54" t="str">
        <f t="shared" si="4"/>
        <v>[YS]</v>
      </c>
      <c r="N188" s="66" t="s">
        <v>339</v>
      </c>
      <c r="O188" s="355" t="str">
        <f t="shared" si="5"/>
        <v>[EC]</v>
      </c>
      <c r="P188" s="353" t="s">
        <v>1140</v>
      </c>
      <c r="Q188" s="350" t="s">
        <v>1143</v>
      </c>
    </row>
    <row r="189" spans="2:17" x14ac:dyDescent="0.2">
      <c r="B189" s="59" t="s">
        <v>341</v>
      </c>
      <c r="D189" s="48" t="s">
        <v>1140</v>
      </c>
      <c r="E189" s="51" t="s">
        <v>1140</v>
      </c>
      <c r="F189" s="54" t="str">
        <f t="shared" si="4"/>
        <v>[YS]</v>
      </c>
      <c r="N189" s="66" t="s">
        <v>341</v>
      </c>
      <c r="O189" s="355" t="str">
        <f t="shared" si="5"/>
        <v>[EC]</v>
      </c>
      <c r="P189" s="353" t="s">
        <v>1140</v>
      </c>
      <c r="Q189" s="350" t="s">
        <v>1143</v>
      </c>
    </row>
    <row r="190" spans="2:17" x14ac:dyDescent="0.2">
      <c r="B190" s="59" t="s">
        <v>343</v>
      </c>
      <c r="D190" s="48" t="s">
        <v>1140</v>
      </c>
      <c r="E190" s="51" t="s">
        <v>1140</v>
      </c>
      <c r="F190" s="54" t="str">
        <f t="shared" si="4"/>
        <v>[YS]</v>
      </c>
      <c r="N190" s="66" t="s">
        <v>343</v>
      </c>
      <c r="O190" s="355" t="str">
        <f t="shared" si="5"/>
        <v>[EC]</v>
      </c>
      <c r="P190" s="353" t="s">
        <v>1140</v>
      </c>
      <c r="Q190" s="350" t="s">
        <v>1141</v>
      </c>
    </row>
    <row r="191" spans="2:17" x14ac:dyDescent="0.2">
      <c r="B191" s="59" t="s">
        <v>345</v>
      </c>
      <c r="D191" s="48" t="s">
        <v>1140</v>
      </c>
      <c r="E191" s="51" t="s">
        <v>1140</v>
      </c>
      <c r="F191" s="54" t="str">
        <f t="shared" si="4"/>
        <v>[YS]</v>
      </c>
      <c r="N191" s="66" t="s">
        <v>345</v>
      </c>
      <c r="O191" s="355" t="str">
        <f t="shared" si="5"/>
        <v>[EC]</v>
      </c>
      <c r="P191" s="353" t="s">
        <v>1140</v>
      </c>
      <c r="Q191" s="350" t="s">
        <v>1143</v>
      </c>
    </row>
    <row r="192" spans="2:17" x14ac:dyDescent="0.2">
      <c r="B192" s="59" t="s">
        <v>347</v>
      </c>
      <c r="D192" s="48" t="s">
        <v>1140</v>
      </c>
      <c r="E192" s="51" t="s">
        <v>1142</v>
      </c>
      <c r="F192" s="54" t="str">
        <f t="shared" si="4"/>
        <v>[NO]</v>
      </c>
      <c r="N192" s="66" t="s">
        <v>347</v>
      </c>
      <c r="O192" s="355" t="str">
        <f t="shared" si="5"/>
        <v>To discuss</v>
      </c>
      <c r="P192" s="353" t="s">
        <v>1140</v>
      </c>
      <c r="Q192" s="350" t="s">
        <v>1141</v>
      </c>
    </row>
    <row r="193" spans="2:17" x14ac:dyDescent="0.2">
      <c r="B193" s="59" t="s">
        <v>348</v>
      </c>
      <c r="D193" s="48" t="s">
        <v>1140</v>
      </c>
      <c r="E193" s="51" t="s">
        <v>1140</v>
      </c>
      <c r="F193" s="54" t="str">
        <f t="shared" si="4"/>
        <v>[YS]</v>
      </c>
      <c r="N193" s="66" t="s">
        <v>348</v>
      </c>
      <c r="O193" s="355" t="str">
        <f t="shared" si="5"/>
        <v>[EC]</v>
      </c>
      <c r="P193" s="353" t="s">
        <v>1140</v>
      </c>
      <c r="Q193" s="350" t="s">
        <v>1143</v>
      </c>
    </row>
    <row r="194" spans="2:17" x14ac:dyDescent="0.2">
      <c r="B194" s="59" t="s">
        <v>350</v>
      </c>
      <c r="D194" s="48" t="s">
        <v>1140</v>
      </c>
      <c r="E194" s="51" t="s">
        <v>1140</v>
      </c>
      <c r="F194" s="54" t="str">
        <f t="shared" si="4"/>
        <v>[YS]</v>
      </c>
      <c r="N194" s="66" t="s">
        <v>350</v>
      </c>
      <c r="O194" s="355" t="str">
        <f t="shared" si="5"/>
        <v>[EC]</v>
      </c>
      <c r="P194" s="353" t="s">
        <v>1140</v>
      </c>
      <c r="Q194" s="350" t="s">
        <v>1141</v>
      </c>
    </row>
    <row r="195" spans="2:17" x14ac:dyDescent="0.2">
      <c r="B195" s="59" t="s">
        <v>351</v>
      </c>
      <c r="D195" s="48" t="s">
        <v>1140</v>
      </c>
      <c r="E195" s="51" t="s">
        <v>1140</v>
      </c>
      <c r="F195" s="54" t="str">
        <f t="shared" si="4"/>
        <v>[YS]</v>
      </c>
      <c r="N195" s="66" t="s">
        <v>351</v>
      </c>
      <c r="O195" s="355" t="str">
        <f t="shared" si="5"/>
        <v>[EC]</v>
      </c>
      <c r="P195" s="353" t="s">
        <v>1140</v>
      </c>
      <c r="Q195" s="350" t="s">
        <v>1144</v>
      </c>
    </row>
    <row r="196" spans="2:17" x14ac:dyDescent="0.2">
      <c r="B196" s="59" t="s">
        <v>352</v>
      </c>
      <c r="D196" s="48" t="s">
        <v>1140</v>
      </c>
      <c r="E196" s="51" t="s">
        <v>1140</v>
      </c>
      <c r="F196" s="54" t="str">
        <f t="shared" si="4"/>
        <v>[YS]</v>
      </c>
      <c r="N196" s="66" t="s">
        <v>352</v>
      </c>
      <c r="O196" s="355" t="str">
        <f t="shared" si="5"/>
        <v>[EC]</v>
      </c>
      <c r="P196" s="353" t="s">
        <v>1140</v>
      </c>
      <c r="Q196" s="350" t="s">
        <v>1141</v>
      </c>
    </row>
    <row r="197" spans="2:17" x14ac:dyDescent="0.2">
      <c r="B197" s="59" t="s">
        <v>354</v>
      </c>
      <c r="D197" s="48" t="s">
        <v>1140</v>
      </c>
      <c r="E197" s="51" t="s">
        <v>1140</v>
      </c>
      <c r="F197" s="54" t="str">
        <f t="shared" si="4"/>
        <v>[YS]</v>
      </c>
      <c r="N197" s="66" t="s">
        <v>354</v>
      </c>
      <c r="O197" s="355" t="str">
        <f t="shared" si="5"/>
        <v>[EC]</v>
      </c>
      <c r="P197" s="353" t="s">
        <v>1140</v>
      </c>
      <c r="Q197" s="350" t="s">
        <v>1145</v>
      </c>
    </row>
    <row r="198" spans="2:17" x14ac:dyDescent="0.2">
      <c r="B198" s="59" t="s">
        <v>356</v>
      </c>
      <c r="D198" s="48" t="s">
        <v>1140</v>
      </c>
      <c r="E198" s="51" t="s">
        <v>1140</v>
      </c>
      <c r="F198" s="54" t="str">
        <f t="shared" si="4"/>
        <v>[YS]</v>
      </c>
      <c r="N198" s="66" t="s">
        <v>356</v>
      </c>
      <c r="O198" s="355" t="str">
        <f t="shared" si="5"/>
        <v>[EC]</v>
      </c>
      <c r="P198" s="353" t="s">
        <v>1140</v>
      </c>
      <c r="Q198" s="350" t="s">
        <v>1141</v>
      </c>
    </row>
    <row r="199" spans="2:17" x14ac:dyDescent="0.2">
      <c r="B199" s="59" t="s">
        <v>358</v>
      </c>
      <c r="D199" s="48" t="s">
        <v>1140</v>
      </c>
      <c r="E199" s="51" t="s">
        <v>1140</v>
      </c>
      <c r="F199" s="54" t="str">
        <f t="shared" si="4"/>
        <v>[YS]</v>
      </c>
      <c r="N199" s="66" t="s">
        <v>358</v>
      </c>
      <c r="O199" s="355" t="str">
        <f t="shared" si="5"/>
        <v>[EC]</v>
      </c>
      <c r="P199" s="353" t="s">
        <v>1140</v>
      </c>
      <c r="Q199" s="350" t="s">
        <v>1141</v>
      </c>
    </row>
    <row r="200" spans="2:17" x14ac:dyDescent="0.2">
      <c r="B200" s="59" t="s">
        <v>359</v>
      </c>
      <c r="D200" s="48" t="s">
        <v>1140</v>
      </c>
      <c r="E200" s="51" t="s">
        <v>1140</v>
      </c>
      <c r="F200" s="54" t="str">
        <f t="shared" si="4"/>
        <v>[YS]</v>
      </c>
      <c r="N200" s="66" t="s">
        <v>359</v>
      </c>
      <c r="O200" s="355" t="str">
        <f t="shared" si="5"/>
        <v>[EC]</v>
      </c>
      <c r="P200" s="353" t="s">
        <v>1140</v>
      </c>
      <c r="Q200" s="350" t="s">
        <v>1141</v>
      </c>
    </row>
    <row r="201" spans="2:17" x14ac:dyDescent="0.2">
      <c r="B201" s="59" t="s">
        <v>361</v>
      </c>
      <c r="D201" s="48" t="s">
        <v>1140</v>
      </c>
      <c r="E201" s="51" t="s">
        <v>1140</v>
      </c>
      <c r="F201" s="54" t="str">
        <f t="shared" si="4"/>
        <v>[YS]</v>
      </c>
      <c r="N201" s="66" t="s">
        <v>361</v>
      </c>
      <c r="O201" s="355" t="str">
        <f t="shared" si="5"/>
        <v>[EC]</v>
      </c>
      <c r="P201" s="353" t="s">
        <v>1140</v>
      </c>
      <c r="Q201" s="350" t="s">
        <v>1141</v>
      </c>
    </row>
    <row r="202" spans="2:17" x14ac:dyDescent="0.2">
      <c r="B202" s="59" t="s">
        <v>363</v>
      </c>
      <c r="D202" s="48" t="s">
        <v>1140</v>
      </c>
      <c r="E202" s="51" t="s">
        <v>1140</v>
      </c>
      <c r="F202" s="54" t="str">
        <f t="shared" si="4"/>
        <v>[YS]</v>
      </c>
      <c r="N202" s="66" t="s">
        <v>363</v>
      </c>
      <c r="O202" s="355" t="str">
        <f t="shared" si="5"/>
        <v>[EC]</v>
      </c>
      <c r="P202" s="353" t="s">
        <v>1140</v>
      </c>
      <c r="Q202" s="350" t="s">
        <v>1144</v>
      </c>
    </row>
    <row r="203" spans="2:17" x14ac:dyDescent="0.2">
      <c r="B203" s="59" t="s">
        <v>364</v>
      </c>
      <c r="D203" s="48" t="s">
        <v>1140</v>
      </c>
      <c r="E203" s="51" t="s">
        <v>1140</v>
      </c>
      <c r="F203" s="54" t="str">
        <f t="shared" si="4"/>
        <v>[YS]</v>
      </c>
      <c r="N203" s="66" t="s">
        <v>364</v>
      </c>
      <c r="O203" s="355" t="str">
        <f t="shared" si="5"/>
        <v>[EC]</v>
      </c>
      <c r="P203" s="353" t="s">
        <v>1140</v>
      </c>
      <c r="Q203" s="350" t="s">
        <v>1141</v>
      </c>
    </row>
    <row r="204" spans="2:17" x14ac:dyDescent="0.2">
      <c r="B204" s="59" t="s">
        <v>366</v>
      </c>
      <c r="D204" s="48" t="s">
        <v>1140</v>
      </c>
      <c r="E204" s="51" t="s">
        <v>1140</v>
      </c>
      <c r="F204" s="54" t="str">
        <f t="shared" si="4"/>
        <v>[YS]</v>
      </c>
      <c r="N204" s="66" t="s">
        <v>366</v>
      </c>
      <c r="O204" s="355" t="str">
        <f t="shared" si="5"/>
        <v>[EC]</v>
      </c>
      <c r="P204" s="353" t="s">
        <v>1140</v>
      </c>
      <c r="Q204" s="350" t="s">
        <v>1141</v>
      </c>
    </row>
    <row r="205" spans="2:17" x14ac:dyDescent="0.2">
      <c r="B205" s="59" t="s">
        <v>368</v>
      </c>
      <c r="D205" s="48" t="s">
        <v>1142</v>
      </c>
      <c r="E205" s="51" t="s">
        <v>1140</v>
      </c>
      <c r="F205" s="54" t="str">
        <f t="shared" ref="F205:F235" si="6">IF(D205=E205,"[YS]","[NO]")</f>
        <v>[NO]</v>
      </c>
      <c r="N205" s="66" t="s">
        <v>368</v>
      </c>
      <c r="O205" s="355" t="str">
        <f t="shared" ref="O205:O235" si="7">IF(F205="[YS]",E205,"To discuss")</f>
        <v>To discuss</v>
      </c>
      <c r="P205" s="353" t="s">
        <v>1140</v>
      </c>
      <c r="Q205" s="350" t="s">
        <v>1141</v>
      </c>
    </row>
    <row r="206" spans="2:17" x14ac:dyDescent="0.2">
      <c r="B206" s="59" t="s">
        <v>370</v>
      </c>
      <c r="D206" s="48" t="s">
        <v>1140</v>
      </c>
      <c r="E206" s="51" t="s">
        <v>1140</v>
      </c>
      <c r="F206" s="54" t="str">
        <f t="shared" si="6"/>
        <v>[YS]</v>
      </c>
      <c r="N206" s="66" t="s">
        <v>370</v>
      </c>
      <c r="O206" s="355" t="str">
        <f t="shared" si="7"/>
        <v>[EC]</v>
      </c>
      <c r="P206" s="353" t="s">
        <v>1140</v>
      </c>
      <c r="Q206" s="350" t="s">
        <v>1141</v>
      </c>
    </row>
    <row r="207" spans="2:17" x14ac:dyDescent="0.2">
      <c r="B207" s="59" t="s">
        <v>372</v>
      </c>
      <c r="D207" s="48" t="s">
        <v>1140</v>
      </c>
      <c r="E207" s="51" t="s">
        <v>1142</v>
      </c>
      <c r="F207" s="54" t="str">
        <f t="shared" si="6"/>
        <v>[NO]</v>
      </c>
      <c r="N207" s="66" t="s">
        <v>372</v>
      </c>
      <c r="O207" s="355" t="str">
        <f t="shared" si="7"/>
        <v>To discuss</v>
      </c>
      <c r="P207" s="353" t="s">
        <v>1142</v>
      </c>
      <c r="Q207" s="350" t="s">
        <v>1142</v>
      </c>
    </row>
    <row r="208" spans="2:17" x14ac:dyDescent="0.2">
      <c r="B208" s="59" t="s">
        <v>373</v>
      </c>
      <c r="D208" s="48" t="s">
        <v>1140</v>
      </c>
      <c r="E208" s="51" t="s">
        <v>1140</v>
      </c>
      <c r="F208" s="54" t="str">
        <f t="shared" si="6"/>
        <v>[YS]</v>
      </c>
      <c r="N208" s="66" t="s">
        <v>373</v>
      </c>
      <c r="O208" s="355" t="str">
        <f t="shared" si="7"/>
        <v>[EC]</v>
      </c>
      <c r="P208" s="353" t="s">
        <v>1140</v>
      </c>
      <c r="Q208" s="350" t="s">
        <v>1141</v>
      </c>
    </row>
    <row r="209" spans="2:17" x14ac:dyDescent="0.2">
      <c r="B209" s="59" t="s">
        <v>374</v>
      </c>
      <c r="D209" s="48" t="s">
        <v>1140</v>
      </c>
      <c r="E209" s="51" t="s">
        <v>1140</v>
      </c>
      <c r="F209" s="54" t="str">
        <f t="shared" si="6"/>
        <v>[YS]</v>
      </c>
      <c r="N209" s="66" t="s">
        <v>374</v>
      </c>
      <c r="O209" s="355" t="str">
        <f t="shared" si="7"/>
        <v>[EC]</v>
      </c>
      <c r="P209" s="353" t="s">
        <v>1140</v>
      </c>
      <c r="Q209" s="350" t="s">
        <v>1141</v>
      </c>
    </row>
    <row r="210" spans="2:17" x14ac:dyDescent="0.2">
      <c r="B210" s="59" t="s">
        <v>376</v>
      </c>
      <c r="D210" s="48" t="s">
        <v>1140</v>
      </c>
      <c r="E210" s="51" t="s">
        <v>1140</v>
      </c>
      <c r="F210" s="54" t="str">
        <f t="shared" si="6"/>
        <v>[YS]</v>
      </c>
      <c r="N210" s="66" t="s">
        <v>376</v>
      </c>
      <c r="O210" s="355" t="str">
        <f t="shared" si="7"/>
        <v>[EC]</v>
      </c>
      <c r="P210" s="353" t="s">
        <v>1140</v>
      </c>
      <c r="Q210" s="350" t="s">
        <v>1141</v>
      </c>
    </row>
    <row r="211" spans="2:17" x14ac:dyDescent="0.2">
      <c r="B211" s="59" t="s">
        <v>378</v>
      </c>
      <c r="D211" s="48" t="s">
        <v>1140</v>
      </c>
      <c r="E211" s="51" t="s">
        <v>1140</v>
      </c>
      <c r="F211" s="54" t="str">
        <f t="shared" si="6"/>
        <v>[YS]</v>
      </c>
      <c r="N211" s="66" t="s">
        <v>378</v>
      </c>
      <c r="O211" s="355" t="str">
        <f t="shared" si="7"/>
        <v>[EC]</v>
      </c>
      <c r="P211" s="353" t="s">
        <v>1140</v>
      </c>
      <c r="Q211" s="350" t="s">
        <v>1141</v>
      </c>
    </row>
    <row r="212" spans="2:17" x14ac:dyDescent="0.2">
      <c r="B212" s="59" t="s">
        <v>379</v>
      </c>
      <c r="D212" s="48" t="s">
        <v>1140</v>
      </c>
      <c r="E212" s="51" t="s">
        <v>1140</v>
      </c>
      <c r="F212" s="54" t="str">
        <f t="shared" si="6"/>
        <v>[YS]</v>
      </c>
      <c r="N212" s="66" t="s">
        <v>379</v>
      </c>
      <c r="O212" s="355" t="str">
        <f t="shared" si="7"/>
        <v>[EC]</v>
      </c>
      <c r="P212" s="353" t="s">
        <v>1140</v>
      </c>
      <c r="Q212" s="350" t="s">
        <v>1141</v>
      </c>
    </row>
    <row r="213" spans="2:17" x14ac:dyDescent="0.2">
      <c r="B213" s="59" t="s">
        <v>380</v>
      </c>
      <c r="D213" s="48" t="s">
        <v>1140</v>
      </c>
      <c r="E213" s="51" t="s">
        <v>1140</v>
      </c>
      <c r="F213" s="54" t="str">
        <f t="shared" si="6"/>
        <v>[YS]</v>
      </c>
      <c r="N213" s="66" t="s">
        <v>380</v>
      </c>
      <c r="O213" s="355" t="str">
        <f t="shared" si="7"/>
        <v>[EC]</v>
      </c>
      <c r="P213" s="353" t="s">
        <v>1140</v>
      </c>
      <c r="Q213" s="350" t="s">
        <v>1143</v>
      </c>
    </row>
    <row r="214" spans="2:17" x14ac:dyDescent="0.2">
      <c r="B214" s="59" t="s">
        <v>381</v>
      </c>
      <c r="D214" s="48" t="s">
        <v>1140</v>
      </c>
      <c r="E214" s="51" t="s">
        <v>1140</v>
      </c>
      <c r="F214" s="54" t="str">
        <f t="shared" si="6"/>
        <v>[YS]</v>
      </c>
      <c r="N214" s="66" t="s">
        <v>381</v>
      </c>
      <c r="O214" s="355" t="str">
        <f t="shared" si="7"/>
        <v>[EC]</v>
      </c>
      <c r="P214" s="353" t="s">
        <v>1140</v>
      </c>
      <c r="Q214" s="350" t="s">
        <v>1141</v>
      </c>
    </row>
    <row r="215" spans="2:17" x14ac:dyDescent="0.2">
      <c r="B215" s="59" t="s">
        <v>382</v>
      </c>
      <c r="D215" s="48" t="s">
        <v>1140</v>
      </c>
      <c r="E215" s="51" t="s">
        <v>1140</v>
      </c>
      <c r="F215" s="54" t="str">
        <f t="shared" si="6"/>
        <v>[YS]</v>
      </c>
      <c r="N215" s="66" t="s">
        <v>382</v>
      </c>
      <c r="O215" s="355" t="str">
        <f t="shared" si="7"/>
        <v>[EC]</v>
      </c>
      <c r="P215" s="353" t="s">
        <v>1140</v>
      </c>
      <c r="Q215" s="350" t="s">
        <v>1141</v>
      </c>
    </row>
    <row r="216" spans="2:17" x14ac:dyDescent="0.2">
      <c r="B216" s="59" t="s">
        <v>384</v>
      </c>
      <c r="D216" s="48" t="s">
        <v>1140</v>
      </c>
      <c r="E216" s="51" t="s">
        <v>1140</v>
      </c>
      <c r="F216" s="54" t="str">
        <f t="shared" si="6"/>
        <v>[YS]</v>
      </c>
      <c r="N216" s="66" t="s">
        <v>384</v>
      </c>
      <c r="O216" s="355" t="str">
        <f t="shared" si="7"/>
        <v>[EC]</v>
      </c>
      <c r="P216" s="353" t="s">
        <v>1140</v>
      </c>
      <c r="Q216" s="350" t="s">
        <v>1143</v>
      </c>
    </row>
    <row r="217" spans="2:17" x14ac:dyDescent="0.2">
      <c r="B217" s="59" t="s">
        <v>385</v>
      </c>
      <c r="D217" s="48" t="s">
        <v>1140</v>
      </c>
      <c r="E217" s="51" t="s">
        <v>1140</v>
      </c>
      <c r="F217" s="54" t="str">
        <f t="shared" si="6"/>
        <v>[YS]</v>
      </c>
      <c r="N217" s="66" t="s">
        <v>385</v>
      </c>
      <c r="O217" s="355" t="str">
        <f t="shared" si="7"/>
        <v>[EC]</v>
      </c>
      <c r="P217" s="353" t="s">
        <v>1140</v>
      </c>
      <c r="Q217" s="350" t="s">
        <v>1141</v>
      </c>
    </row>
    <row r="218" spans="2:17" x14ac:dyDescent="0.2">
      <c r="B218" s="59" t="s">
        <v>387</v>
      </c>
      <c r="D218" s="48" t="s">
        <v>1140</v>
      </c>
      <c r="E218" s="51" t="s">
        <v>1140</v>
      </c>
      <c r="F218" s="54" t="str">
        <f t="shared" si="6"/>
        <v>[YS]</v>
      </c>
      <c r="N218" s="66" t="s">
        <v>387</v>
      </c>
      <c r="O218" s="355" t="str">
        <f t="shared" si="7"/>
        <v>[EC]</v>
      </c>
      <c r="P218" s="353" t="s">
        <v>1140</v>
      </c>
      <c r="Q218" s="350" t="s">
        <v>1141</v>
      </c>
    </row>
    <row r="219" spans="2:17" x14ac:dyDescent="0.2">
      <c r="B219" s="59" t="s">
        <v>389</v>
      </c>
      <c r="D219" s="48" t="s">
        <v>1140</v>
      </c>
      <c r="E219" s="51" t="s">
        <v>1140</v>
      </c>
      <c r="F219" s="54" t="str">
        <f t="shared" si="6"/>
        <v>[YS]</v>
      </c>
      <c r="N219" s="66" t="s">
        <v>389</v>
      </c>
      <c r="O219" s="355" t="str">
        <f t="shared" si="7"/>
        <v>[EC]</v>
      </c>
      <c r="P219" s="353" t="s">
        <v>1140</v>
      </c>
      <c r="Q219" s="350" t="s">
        <v>1141</v>
      </c>
    </row>
    <row r="220" spans="2:17" x14ac:dyDescent="0.2">
      <c r="B220" s="59" t="s">
        <v>390</v>
      </c>
      <c r="D220" s="48" t="s">
        <v>1142</v>
      </c>
      <c r="E220" s="51" t="s">
        <v>1140</v>
      </c>
      <c r="F220" s="54" t="str">
        <f t="shared" si="6"/>
        <v>[NO]</v>
      </c>
      <c r="N220" s="66" t="s">
        <v>390</v>
      </c>
      <c r="O220" s="355" t="str">
        <f t="shared" si="7"/>
        <v>To discuss</v>
      </c>
      <c r="P220" s="353" t="s">
        <v>1140</v>
      </c>
      <c r="Q220" s="350" t="s">
        <v>1141</v>
      </c>
    </row>
    <row r="221" spans="2:17" x14ac:dyDescent="0.2">
      <c r="B221" s="59" t="s">
        <v>392</v>
      </c>
      <c r="D221" s="48" t="s">
        <v>1140</v>
      </c>
      <c r="E221" s="51" t="s">
        <v>1140</v>
      </c>
      <c r="F221" s="54" t="str">
        <f t="shared" si="6"/>
        <v>[YS]</v>
      </c>
      <c r="N221" s="66" t="s">
        <v>392</v>
      </c>
      <c r="O221" s="355" t="str">
        <f t="shared" si="7"/>
        <v>[EC]</v>
      </c>
      <c r="P221" s="353" t="s">
        <v>1140</v>
      </c>
      <c r="Q221" s="350" t="s">
        <v>1141</v>
      </c>
    </row>
    <row r="222" spans="2:17" x14ac:dyDescent="0.2">
      <c r="B222" s="59" t="s">
        <v>394</v>
      </c>
      <c r="D222" s="48" t="s">
        <v>1140</v>
      </c>
      <c r="E222" s="51" t="s">
        <v>1140</v>
      </c>
      <c r="F222" s="54" t="str">
        <f t="shared" si="6"/>
        <v>[YS]</v>
      </c>
      <c r="N222" s="66" t="s">
        <v>394</v>
      </c>
      <c r="O222" s="355" t="str">
        <f t="shared" si="7"/>
        <v>[EC]</v>
      </c>
      <c r="P222" s="353" t="s">
        <v>1140</v>
      </c>
      <c r="Q222" s="350" t="s">
        <v>1141</v>
      </c>
    </row>
    <row r="223" spans="2:17" x14ac:dyDescent="0.2">
      <c r="B223" s="59" t="s">
        <v>395</v>
      </c>
      <c r="D223" s="48" t="s">
        <v>1140</v>
      </c>
      <c r="E223" s="51" t="s">
        <v>1140</v>
      </c>
      <c r="F223" s="54" t="str">
        <f t="shared" si="6"/>
        <v>[YS]</v>
      </c>
      <c r="N223" s="66" t="s">
        <v>395</v>
      </c>
      <c r="O223" s="355" t="str">
        <f t="shared" si="7"/>
        <v>[EC]</v>
      </c>
      <c r="P223" s="353" t="s">
        <v>1140</v>
      </c>
      <c r="Q223" s="350" t="s">
        <v>1143</v>
      </c>
    </row>
    <row r="224" spans="2:17" x14ac:dyDescent="0.2">
      <c r="B224" s="59" t="s">
        <v>397</v>
      </c>
      <c r="D224" s="48" t="s">
        <v>1140</v>
      </c>
      <c r="E224" s="51" t="s">
        <v>1140</v>
      </c>
      <c r="F224" s="54" t="str">
        <f t="shared" si="6"/>
        <v>[YS]</v>
      </c>
      <c r="N224" s="66" t="s">
        <v>397</v>
      </c>
      <c r="O224" s="355" t="str">
        <f t="shared" si="7"/>
        <v>[EC]</v>
      </c>
      <c r="P224" s="353" t="s">
        <v>1140</v>
      </c>
      <c r="Q224" s="350" t="s">
        <v>1141</v>
      </c>
    </row>
    <row r="225" spans="2:19" x14ac:dyDescent="0.2">
      <c r="B225" s="59" t="s">
        <v>398</v>
      </c>
      <c r="D225" s="48" t="s">
        <v>1140</v>
      </c>
      <c r="E225" s="51" t="s">
        <v>1140</v>
      </c>
      <c r="F225" s="54" t="str">
        <f t="shared" si="6"/>
        <v>[YS]</v>
      </c>
      <c r="N225" s="66" t="s">
        <v>398</v>
      </c>
      <c r="O225" s="355" t="str">
        <f t="shared" si="7"/>
        <v>[EC]</v>
      </c>
      <c r="P225" s="353" t="s">
        <v>1140</v>
      </c>
      <c r="Q225" s="350" t="s">
        <v>1143</v>
      </c>
    </row>
    <row r="226" spans="2:19" x14ac:dyDescent="0.2">
      <c r="B226" s="59" t="s">
        <v>400</v>
      </c>
      <c r="D226" s="48" t="s">
        <v>1140</v>
      </c>
      <c r="E226" s="51" t="s">
        <v>1140</v>
      </c>
      <c r="F226" s="54" t="str">
        <f t="shared" si="6"/>
        <v>[YS]</v>
      </c>
      <c r="N226" s="66" t="s">
        <v>400</v>
      </c>
      <c r="O226" s="355" t="str">
        <f t="shared" si="7"/>
        <v>[EC]</v>
      </c>
      <c r="P226" s="353" t="s">
        <v>1140</v>
      </c>
      <c r="Q226" s="350" t="s">
        <v>1141</v>
      </c>
    </row>
    <row r="227" spans="2:19" x14ac:dyDescent="0.2">
      <c r="B227" s="59" t="s">
        <v>402</v>
      </c>
      <c r="D227" s="48" t="s">
        <v>1140</v>
      </c>
      <c r="E227" s="51" t="s">
        <v>1142</v>
      </c>
      <c r="F227" s="54" t="str">
        <f t="shared" si="6"/>
        <v>[NO]</v>
      </c>
      <c r="N227" s="66" t="s">
        <v>402</v>
      </c>
      <c r="O227" s="355" t="str">
        <f t="shared" si="7"/>
        <v>To discuss</v>
      </c>
      <c r="P227" s="353" t="s">
        <v>1140</v>
      </c>
      <c r="Q227" s="350" t="s">
        <v>1141</v>
      </c>
    </row>
    <row r="228" spans="2:19" x14ac:dyDescent="0.2">
      <c r="B228" s="59" t="s">
        <v>403</v>
      </c>
      <c r="D228" s="48" t="s">
        <v>1140</v>
      </c>
      <c r="E228" s="51" t="s">
        <v>1140</v>
      </c>
      <c r="F228" s="54" t="str">
        <f t="shared" si="6"/>
        <v>[YS]</v>
      </c>
      <c r="N228" s="66" t="s">
        <v>403</v>
      </c>
      <c r="O228" s="355" t="str">
        <f t="shared" si="7"/>
        <v>[EC]</v>
      </c>
      <c r="P228" s="353" t="s">
        <v>1140</v>
      </c>
      <c r="Q228" s="350" t="s">
        <v>1141</v>
      </c>
    </row>
    <row r="229" spans="2:19" x14ac:dyDescent="0.2">
      <c r="B229" s="59" t="s">
        <v>405</v>
      </c>
      <c r="D229" s="48" t="s">
        <v>1140</v>
      </c>
      <c r="E229" s="51" t="s">
        <v>1140</v>
      </c>
      <c r="F229" s="54" t="str">
        <f t="shared" si="6"/>
        <v>[YS]</v>
      </c>
      <c r="N229" s="66" t="s">
        <v>405</v>
      </c>
      <c r="O229" s="355" t="str">
        <f t="shared" si="7"/>
        <v>[EC]</v>
      </c>
      <c r="P229" s="353" t="s">
        <v>1140</v>
      </c>
      <c r="Q229" s="350" t="s">
        <v>1141</v>
      </c>
    </row>
    <row r="230" spans="2:19" x14ac:dyDescent="0.2">
      <c r="B230" s="59" t="s">
        <v>407</v>
      </c>
      <c r="D230" s="48" t="s">
        <v>1140</v>
      </c>
      <c r="E230" s="51" t="s">
        <v>1140</v>
      </c>
      <c r="F230" s="54" t="str">
        <f t="shared" si="6"/>
        <v>[YS]</v>
      </c>
      <c r="N230" s="66" t="s">
        <v>407</v>
      </c>
      <c r="O230" s="355" t="str">
        <f t="shared" si="7"/>
        <v>[EC]</v>
      </c>
      <c r="P230" s="353" t="s">
        <v>1140</v>
      </c>
      <c r="Q230" s="350" t="s">
        <v>1141</v>
      </c>
    </row>
    <row r="231" spans="2:19" x14ac:dyDescent="0.2">
      <c r="B231" s="59" t="s">
        <v>409</v>
      </c>
      <c r="D231" s="48" t="s">
        <v>1140</v>
      </c>
      <c r="E231" s="51" t="s">
        <v>1140</v>
      </c>
      <c r="F231" s="54" t="str">
        <f t="shared" si="6"/>
        <v>[YS]</v>
      </c>
      <c r="N231" s="66" t="s">
        <v>409</v>
      </c>
      <c r="O231" s="355" t="str">
        <f t="shared" si="7"/>
        <v>[EC]</v>
      </c>
      <c r="P231" s="353" t="s">
        <v>1140</v>
      </c>
      <c r="Q231" s="350" t="s">
        <v>1143</v>
      </c>
    </row>
    <row r="232" spans="2:19" x14ac:dyDescent="0.2">
      <c r="B232" s="59" t="s">
        <v>411</v>
      </c>
      <c r="D232" s="48" t="s">
        <v>1140</v>
      </c>
      <c r="E232" s="51" t="s">
        <v>1140</v>
      </c>
      <c r="F232" s="54" t="str">
        <f t="shared" si="6"/>
        <v>[YS]</v>
      </c>
      <c r="N232" s="66" t="s">
        <v>411</v>
      </c>
      <c r="O232" s="355" t="str">
        <f t="shared" si="7"/>
        <v>[EC]</v>
      </c>
      <c r="P232" s="353" t="s">
        <v>1140</v>
      </c>
      <c r="Q232" s="350" t="s">
        <v>1141</v>
      </c>
    </row>
    <row r="233" spans="2:19" x14ac:dyDescent="0.2">
      <c r="B233" s="59" t="s">
        <v>413</v>
      </c>
      <c r="D233" s="48" t="s">
        <v>1140</v>
      </c>
      <c r="E233" s="51" t="s">
        <v>1140</v>
      </c>
      <c r="F233" s="54" t="str">
        <f t="shared" si="6"/>
        <v>[YS]</v>
      </c>
      <c r="N233" s="66" t="s">
        <v>413</v>
      </c>
      <c r="O233" s="355" t="str">
        <f t="shared" si="7"/>
        <v>[EC]</v>
      </c>
      <c r="P233" s="353" t="s">
        <v>1140</v>
      </c>
      <c r="Q233" s="350" t="s">
        <v>1141</v>
      </c>
    </row>
    <row r="234" spans="2:19" x14ac:dyDescent="0.2">
      <c r="B234" s="59" t="s">
        <v>415</v>
      </c>
      <c r="D234" s="48" t="s">
        <v>1140</v>
      </c>
      <c r="E234" s="51" t="s">
        <v>1140</v>
      </c>
      <c r="F234" s="54" t="str">
        <f t="shared" si="6"/>
        <v>[YS]</v>
      </c>
      <c r="N234" s="66" t="s">
        <v>415</v>
      </c>
      <c r="O234" s="355" t="str">
        <f t="shared" si="7"/>
        <v>[EC]</v>
      </c>
      <c r="P234" s="353" t="s">
        <v>1140</v>
      </c>
      <c r="Q234" s="350" t="s">
        <v>1141</v>
      </c>
    </row>
    <row r="235" spans="2:19" ht="17" thickBot="1" x14ac:dyDescent="0.25">
      <c r="B235" s="60" t="s">
        <v>416</v>
      </c>
      <c r="D235" s="49" t="s">
        <v>1140</v>
      </c>
      <c r="E235" s="52" t="s">
        <v>1140</v>
      </c>
      <c r="F235" s="55" t="str">
        <f t="shared" si="6"/>
        <v>[YS]</v>
      </c>
      <c r="N235" s="67" t="s">
        <v>416</v>
      </c>
      <c r="O235" s="356" t="str">
        <f t="shared" si="7"/>
        <v>[EC]</v>
      </c>
      <c r="P235" s="354" t="s">
        <v>1140</v>
      </c>
      <c r="Q235" s="351" t="s">
        <v>1141</v>
      </c>
    </row>
    <row r="237" spans="2:19" ht="17" thickBot="1" x14ac:dyDescent="0.25"/>
    <row r="238" spans="2:19" ht="26" thickBot="1" x14ac:dyDescent="0.3">
      <c r="P238" s="419" t="s">
        <v>1604</v>
      </c>
      <c r="Q238" s="420"/>
      <c r="R238" s="358"/>
      <c r="S238" s="313"/>
    </row>
    <row r="239" spans="2:19" ht="21" thickBot="1" x14ac:dyDescent="0.25">
      <c r="P239" s="297" t="s">
        <v>1162</v>
      </c>
      <c r="Q239" s="369" t="s">
        <v>1339</v>
      </c>
      <c r="R239" s="359"/>
      <c r="S239" s="359"/>
    </row>
    <row r="240" spans="2:19" ht="18" x14ac:dyDescent="0.2">
      <c r="P240" s="364" t="s">
        <v>1334</v>
      </c>
      <c r="Q240" s="370" t="s">
        <v>1340</v>
      </c>
      <c r="R240" s="360"/>
      <c r="S240" s="360"/>
    </row>
    <row r="241" spans="16:19" ht="19" thickBot="1" x14ac:dyDescent="0.25">
      <c r="P241" s="365">
        <v>0</v>
      </c>
      <c r="Q241" s="371">
        <v>0</v>
      </c>
      <c r="R241" s="357"/>
      <c r="S241" s="361"/>
    </row>
    <row r="242" spans="16:19" ht="19" thickBot="1" x14ac:dyDescent="0.25">
      <c r="P242" s="366"/>
      <c r="Q242" s="372"/>
      <c r="R242" s="357"/>
      <c r="S242" s="357"/>
    </row>
    <row r="243" spans="16:19" ht="18" x14ac:dyDescent="0.2">
      <c r="P243" s="367" t="s">
        <v>1335</v>
      </c>
      <c r="Q243" s="373" t="s">
        <v>1341</v>
      </c>
      <c r="R243" s="360"/>
      <c r="S243" s="360"/>
    </row>
    <row r="244" spans="16:19" ht="19" thickBot="1" x14ac:dyDescent="0.25">
      <c r="P244" s="368">
        <f>COUNTIF(Q12:Q235,"[B]")</f>
        <v>5</v>
      </c>
      <c r="Q244" s="374">
        <f>5/185</f>
        <v>2.7027027027027029E-2</v>
      </c>
      <c r="R244" s="357"/>
      <c r="S244" s="361"/>
    </row>
    <row r="245" spans="16:19" ht="19" thickBot="1" x14ac:dyDescent="0.25">
      <c r="P245" s="366"/>
      <c r="Q245" s="372"/>
      <c r="R245" s="357"/>
      <c r="S245" s="357"/>
    </row>
    <row r="246" spans="16:19" ht="18" x14ac:dyDescent="0.2">
      <c r="P246" s="364" t="s">
        <v>1336</v>
      </c>
      <c r="Q246" s="370" t="s">
        <v>1342</v>
      </c>
      <c r="R246" s="360"/>
      <c r="S246" s="360"/>
    </row>
    <row r="247" spans="16:19" ht="19" thickBot="1" x14ac:dyDescent="0.25">
      <c r="P247" s="368">
        <f>COUNTIF(Q12:Q235,"[C]")</f>
        <v>7</v>
      </c>
      <c r="Q247" s="374">
        <f>7/185</f>
        <v>3.783783783783784E-2</v>
      </c>
      <c r="R247" s="357"/>
      <c r="S247" s="361"/>
    </row>
    <row r="248" spans="16:19" ht="19" thickBot="1" x14ac:dyDescent="0.25">
      <c r="P248" s="366"/>
      <c r="Q248" s="372"/>
      <c r="R248" s="357"/>
      <c r="S248" s="357"/>
    </row>
    <row r="249" spans="16:19" ht="18" x14ac:dyDescent="0.2">
      <c r="P249" s="367" t="s">
        <v>1337</v>
      </c>
      <c r="Q249" s="373" t="s">
        <v>1343</v>
      </c>
      <c r="R249" s="360"/>
      <c r="S249" s="360"/>
    </row>
    <row r="250" spans="16:19" ht="19" thickBot="1" x14ac:dyDescent="0.25">
      <c r="P250" s="368">
        <f>COUNTIF(Q12:Q235,"[D]")</f>
        <v>139</v>
      </c>
      <c r="Q250" s="374">
        <f>139/185</f>
        <v>0.75135135135135134</v>
      </c>
      <c r="R250" s="357"/>
      <c r="S250" s="362"/>
    </row>
    <row r="251" spans="16:19" ht="19" thickBot="1" x14ac:dyDescent="0.25">
      <c r="P251" s="366"/>
      <c r="Q251" s="372"/>
      <c r="R251" s="357"/>
      <c r="S251" s="357"/>
    </row>
    <row r="252" spans="16:19" ht="18" x14ac:dyDescent="0.2">
      <c r="P252" s="364" t="s">
        <v>1338</v>
      </c>
      <c r="Q252" s="370" t="s">
        <v>1344</v>
      </c>
      <c r="R252" s="360"/>
      <c r="S252" s="360"/>
    </row>
    <row r="253" spans="16:19" ht="19" thickBot="1" x14ac:dyDescent="0.25">
      <c r="P253" s="368">
        <f>COUNTIF(Q12:Q235,"[MO]")</f>
        <v>34</v>
      </c>
      <c r="Q253" s="374">
        <f>34/185</f>
        <v>0.18378378378378379</v>
      </c>
      <c r="R253" s="357"/>
      <c r="S253" s="362"/>
    </row>
    <row r="254" spans="16:19" ht="19" thickBot="1" x14ac:dyDescent="0.25">
      <c r="P254" s="366"/>
      <c r="Q254" s="372"/>
      <c r="R254" s="357"/>
      <c r="S254" s="357"/>
    </row>
    <row r="255" spans="16:19" ht="18" x14ac:dyDescent="0.2">
      <c r="P255" s="367" t="s">
        <v>1345</v>
      </c>
      <c r="Q255" s="373" t="s">
        <v>1345</v>
      </c>
      <c r="R255" s="360"/>
      <c r="S255" s="360"/>
    </row>
    <row r="256" spans="16:19" ht="19" thickBot="1" x14ac:dyDescent="0.25">
      <c r="P256" s="368">
        <f>SUM(P241,P244,P247,P250,P253)</f>
        <v>185</v>
      </c>
      <c r="Q256" s="375">
        <v>1</v>
      </c>
      <c r="R256" s="357"/>
      <c r="S256" s="363"/>
    </row>
    <row r="261" spans="16:16" ht="18" x14ac:dyDescent="0.2">
      <c r="P261" s="357"/>
    </row>
  </sheetData>
  <sheetProtection algorithmName="SHA-512" hashValue="m2JqnOUPrqUYoWydbsGipsn8wDp+qmr0ZYnHBG9/CeYJ2e292AmFjggPmcYi2CmTf12HuHlsnO9jp1Lf/kgj1g==" saltValue="3Gw9ofcJL1ROYjdKnGhuVA==" spinCount="100000" sheet="1" objects="1" scenarios="1" selectLockedCells="1" selectUnlockedCells="1"/>
  <mergeCells count="14">
    <mergeCell ref="N10:U10"/>
    <mergeCell ref="B2:F2"/>
    <mergeCell ref="B4:C4"/>
    <mergeCell ref="D4:F4"/>
    <mergeCell ref="B6:C6"/>
    <mergeCell ref="D6:F6"/>
    <mergeCell ref="B8:F8"/>
    <mergeCell ref="B10:F10"/>
    <mergeCell ref="H10:L10"/>
    <mergeCell ref="J18:K18"/>
    <mergeCell ref="H17:L17"/>
    <mergeCell ref="J19:K19"/>
    <mergeCell ref="P238:Q238"/>
    <mergeCell ref="K11:L11"/>
  </mergeCells>
  <dataValidations count="1">
    <dataValidation type="list" allowBlank="1" showInputMessage="1" showErrorMessage="1" sqref="D12:E235" xr:uid="{00000000-0002-0000-0300-000000000000}">
      <formula1>"[TM],[EC]"</formula1>
    </dataValidation>
  </dataValidation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X80"/>
  <sheetViews>
    <sheetView zoomScale="50" zoomScaleNormal="50" workbookViewId="0">
      <selection activeCell="B2" sqref="B2:I2"/>
    </sheetView>
  </sheetViews>
  <sheetFormatPr baseColWidth="10" defaultColWidth="10.83203125" defaultRowHeight="14" x14ac:dyDescent="0.2"/>
  <cols>
    <col min="1" max="1" width="10.83203125" style="75"/>
    <col min="2" max="3" width="43.83203125" style="73" customWidth="1"/>
    <col min="4" max="6" width="43.83203125" style="74" customWidth="1"/>
    <col min="7" max="9" width="43.83203125" style="75" customWidth="1"/>
    <col min="10" max="10" width="18.83203125" style="75" customWidth="1"/>
    <col min="11" max="12" width="46.1640625" style="227" customWidth="1"/>
    <col min="13" max="16" width="46.1640625" style="75" customWidth="1"/>
    <col min="17" max="17" width="19" style="228" customWidth="1"/>
    <col min="18" max="21" width="66.6640625" style="75" customWidth="1"/>
    <col min="22" max="23" width="46.33203125" style="75" customWidth="1"/>
    <col min="24" max="24" width="19" style="75" customWidth="1"/>
    <col min="25" max="29" width="46.33203125" style="75" customWidth="1"/>
    <col min="30" max="16384" width="10.83203125" style="75"/>
  </cols>
  <sheetData>
    <row r="1" spans="2:24" ht="15.5" customHeight="1" thickBot="1" x14ac:dyDescent="0.25"/>
    <row r="2" spans="2:24" ht="45" customHeight="1" thickBot="1" x14ac:dyDescent="0.25">
      <c r="B2" s="455" t="s">
        <v>0</v>
      </c>
      <c r="C2" s="456"/>
      <c r="D2" s="456"/>
      <c r="E2" s="456"/>
      <c r="F2" s="456"/>
      <c r="G2" s="456"/>
      <c r="H2" s="456"/>
      <c r="I2" s="457"/>
    </row>
    <row r="3" spans="2:24" ht="15.5" customHeight="1" thickBot="1" x14ac:dyDescent="0.25"/>
    <row r="4" spans="2:24" ht="24.5" customHeight="1" thickBot="1" x14ac:dyDescent="0.25">
      <c r="B4" s="402" t="s">
        <v>1</v>
      </c>
      <c r="C4" s="453"/>
      <c r="D4" s="402" t="s">
        <v>1600</v>
      </c>
      <c r="E4" s="403"/>
      <c r="F4" s="403"/>
      <c r="G4" s="403"/>
      <c r="H4" s="403"/>
      <c r="I4" s="453"/>
    </row>
    <row r="5" spans="2:24" ht="15" customHeight="1" thickBot="1" x14ac:dyDescent="0.25">
      <c r="B5" s="76"/>
      <c r="C5" s="76"/>
      <c r="D5" s="76"/>
      <c r="E5" s="76"/>
    </row>
    <row r="6" spans="2:24" ht="24.5" customHeight="1" thickBot="1" x14ac:dyDescent="0.25">
      <c r="B6" s="407" t="s">
        <v>2</v>
      </c>
      <c r="C6" s="454"/>
      <c r="D6" s="402" t="s">
        <v>3</v>
      </c>
      <c r="E6" s="403"/>
      <c r="F6" s="403"/>
      <c r="G6" s="403"/>
      <c r="H6" s="403"/>
      <c r="I6" s="453"/>
      <c r="S6" s="75" t="s">
        <v>1170</v>
      </c>
    </row>
    <row r="7" spans="2:24" ht="15.5" customHeight="1" thickBot="1" x14ac:dyDescent="0.25"/>
    <row r="8" spans="2:24" ht="60" customHeight="1" thickBot="1" x14ac:dyDescent="0.25">
      <c r="B8" s="450" t="s">
        <v>1366</v>
      </c>
      <c r="C8" s="451"/>
      <c r="D8" s="451"/>
      <c r="E8" s="451"/>
      <c r="F8" s="451"/>
      <c r="G8" s="451"/>
      <c r="H8" s="451"/>
      <c r="I8" s="452"/>
      <c r="K8" s="441" t="s">
        <v>1370</v>
      </c>
      <c r="L8" s="442"/>
      <c r="M8" s="442"/>
      <c r="N8" s="442"/>
      <c r="O8" s="442"/>
      <c r="P8" s="443"/>
      <c r="R8" s="441" t="s">
        <v>1171</v>
      </c>
      <c r="S8" s="442"/>
      <c r="T8" s="442"/>
      <c r="U8" s="442"/>
      <c r="V8" s="442"/>
      <c r="W8" s="443"/>
    </row>
    <row r="9" spans="2:24" ht="15" customHeight="1" thickBot="1" x14ac:dyDescent="0.25"/>
    <row r="10" spans="2:24" s="78" customFormat="1" ht="45" customHeight="1" thickBot="1" x14ac:dyDescent="0.25">
      <c r="B10" s="444" t="s">
        <v>1172</v>
      </c>
      <c r="C10" s="445"/>
      <c r="D10" s="445"/>
      <c r="E10" s="445"/>
      <c r="F10" s="445"/>
      <c r="G10" s="445"/>
      <c r="H10" s="445"/>
      <c r="I10" s="446"/>
      <c r="J10" s="77"/>
      <c r="K10" s="393" t="s">
        <v>1369</v>
      </c>
      <c r="L10" s="394"/>
      <c r="M10" s="394"/>
      <c r="N10" s="444" t="s">
        <v>1368</v>
      </c>
      <c r="O10" s="445"/>
      <c r="P10" s="446"/>
      <c r="Q10" s="228"/>
      <c r="R10" s="447" t="s">
        <v>1173</v>
      </c>
      <c r="S10" s="448"/>
      <c r="T10" s="448"/>
      <c r="U10" s="448"/>
      <c r="V10" s="448"/>
      <c r="W10" s="449"/>
    </row>
    <row r="11" spans="2:24" ht="91.5" customHeight="1" thickBot="1" x14ac:dyDescent="0.25">
      <c r="B11" s="79" t="s">
        <v>5</v>
      </c>
      <c r="C11" s="80" t="s">
        <v>1174</v>
      </c>
      <c r="D11" s="81" t="s">
        <v>1175</v>
      </c>
      <c r="E11" s="81" t="s">
        <v>1176</v>
      </c>
      <c r="F11" s="81" t="s">
        <v>1177</v>
      </c>
      <c r="G11" s="82" t="s">
        <v>684</v>
      </c>
      <c r="H11" s="83" t="s">
        <v>1178</v>
      </c>
      <c r="I11" s="82" t="s">
        <v>1179</v>
      </c>
      <c r="J11" s="84" t="s">
        <v>1180</v>
      </c>
      <c r="K11" s="229" t="s">
        <v>1181</v>
      </c>
      <c r="L11" s="229" t="s">
        <v>1182</v>
      </c>
      <c r="M11" s="230" t="s">
        <v>1183</v>
      </c>
      <c r="N11" s="231" t="s">
        <v>1383</v>
      </c>
      <c r="O11" s="232" t="s">
        <v>1184</v>
      </c>
      <c r="P11" s="230" t="s">
        <v>1185</v>
      </c>
      <c r="Q11" s="233" t="s">
        <v>1186</v>
      </c>
      <c r="R11" s="81" t="s">
        <v>1187</v>
      </c>
      <c r="S11" s="234" t="s">
        <v>1365</v>
      </c>
      <c r="T11" s="81" t="s">
        <v>1188</v>
      </c>
      <c r="U11" s="235" t="s">
        <v>1189</v>
      </c>
      <c r="V11" s="81" t="s">
        <v>1190</v>
      </c>
      <c r="W11" s="234" t="s">
        <v>1191</v>
      </c>
    </row>
    <row r="12" spans="2:24" ht="16.5" customHeight="1" x14ac:dyDescent="0.2">
      <c r="B12" s="99"/>
      <c r="C12" s="99"/>
      <c r="D12" s="99"/>
      <c r="E12" s="99"/>
      <c r="F12" s="99"/>
      <c r="G12" s="99"/>
      <c r="H12" s="99"/>
      <c r="I12" s="100"/>
      <c r="J12" s="236" t="s">
        <v>1192</v>
      </c>
      <c r="K12" s="237" t="s">
        <v>1193</v>
      </c>
      <c r="L12" s="238" t="s">
        <v>1194</v>
      </c>
      <c r="M12" s="104" t="s">
        <v>1195</v>
      </c>
      <c r="N12" s="239" t="s">
        <v>1363</v>
      </c>
      <c r="O12" s="109" t="s">
        <v>1196</v>
      </c>
      <c r="P12" s="109" t="s">
        <v>1197</v>
      </c>
      <c r="R12" s="108" t="s">
        <v>1198</v>
      </c>
      <c r="S12" s="109" t="s">
        <v>1198</v>
      </c>
      <c r="T12" s="109" t="s">
        <v>1198</v>
      </c>
      <c r="U12" s="110" t="s">
        <v>1198</v>
      </c>
      <c r="V12" s="240" t="s">
        <v>1199</v>
      </c>
      <c r="W12" s="241" t="s">
        <v>1607</v>
      </c>
      <c r="X12" s="438" t="s">
        <v>1192</v>
      </c>
    </row>
    <row r="13" spans="2:24" ht="16.5" customHeight="1" x14ac:dyDescent="0.2">
      <c r="B13" s="112"/>
      <c r="C13" s="112"/>
      <c r="D13" s="112"/>
      <c r="E13" s="112"/>
      <c r="F13" s="112"/>
      <c r="G13" s="112"/>
      <c r="H13" s="112"/>
      <c r="I13" s="113"/>
      <c r="J13" s="242"/>
      <c r="K13" s="243" t="s">
        <v>1201</v>
      </c>
      <c r="L13" s="244" t="s">
        <v>1202</v>
      </c>
      <c r="M13" s="117" t="s">
        <v>1203</v>
      </c>
      <c r="N13" s="245" t="s">
        <v>1364</v>
      </c>
      <c r="O13" s="120" t="s">
        <v>1204</v>
      </c>
      <c r="P13" s="120" t="s">
        <v>1205</v>
      </c>
      <c r="R13" s="119" t="s">
        <v>1206</v>
      </c>
      <c r="S13" s="120" t="s">
        <v>1206</v>
      </c>
      <c r="T13" s="120" t="s">
        <v>1206</v>
      </c>
      <c r="U13" s="122" t="s">
        <v>1206</v>
      </c>
      <c r="V13" s="246" t="s">
        <v>1207</v>
      </c>
      <c r="W13" s="247" t="s">
        <v>1371</v>
      </c>
      <c r="X13" s="439"/>
    </row>
    <row r="14" spans="2:24" ht="16.5" customHeight="1" x14ac:dyDescent="0.2">
      <c r="B14" s="112"/>
      <c r="C14" s="112"/>
      <c r="D14" s="112"/>
      <c r="E14" s="112"/>
      <c r="F14" s="112"/>
      <c r="G14" s="112"/>
      <c r="H14" s="112"/>
      <c r="I14" s="113"/>
      <c r="J14" s="242"/>
      <c r="K14" s="243" t="s">
        <v>1208</v>
      </c>
      <c r="L14" s="244" t="s">
        <v>1209</v>
      </c>
      <c r="M14" s="117" t="s">
        <v>1210</v>
      </c>
      <c r="N14" s="245"/>
      <c r="O14" s="120"/>
      <c r="P14" s="124"/>
      <c r="R14" s="119"/>
      <c r="S14" s="120"/>
      <c r="T14" s="120"/>
      <c r="U14" s="122"/>
      <c r="V14" s="246"/>
      <c r="W14" s="247" t="s">
        <v>1372</v>
      </c>
      <c r="X14" s="439"/>
    </row>
    <row r="15" spans="2:24" ht="16.5" customHeight="1" x14ac:dyDescent="0.2">
      <c r="B15" s="112"/>
      <c r="C15" s="112"/>
      <c r="D15" s="112"/>
      <c r="E15" s="112"/>
      <c r="F15" s="112"/>
      <c r="G15" s="112"/>
      <c r="H15" s="112"/>
      <c r="I15" s="113"/>
      <c r="J15" s="242"/>
      <c r="K15" s="243" t="s">
        <v>1211</v>
      </c>
      <c r="L15" s="244" t="s">
        <v>1212</v>
      </c>
      <c r="M15" s="117" t="s">
        <v>1213</v>
      </c>
      <c r="N15" s="245"/>
      <c r="O15" s="120"/>
      <c r="P15" s="124"/>
      <c r="R15" s="248"/>
      <c r="S15" s="249"/>
      <c r="T15" s="249"/>
      <c r="U15" s="250"/>
      <c r="V15" s="251"/>
      <c r="W15" s="247" t="s">
        <v>1373</v>
      </c>
      <c r="X15" s="439"/>
    </row>
    <row r="16" spans="2:24" ht="16.5" customHeight="1" x14ac:dyDescent="0.2">
      <c r="B16" s="112"/>
      <c r="C16" s="112"/>
      <c r="D16" s="112"/>
      <c r="E16" s="112"/>
      <c r="F16" s="112"/>
      <c r="G16" s="112"/>
      <c r="H16" s="112"/>
      <c r="I16" s="113"/>
      <c r="J16" s="242"/>
      <c r="K16" s="252"/>
      <c r="L16" s="253"/>
      <c r="M16" s="117" t="s">
        <v>1214</v>
      </c>
      <c r="N16" s="254"/>
      <c r="O16" s="120"/>
      <c r="P16" s="124"/>
      <c r="R16" s="248"/>
      <c r="S16" s="249"/>
      <c r="T16" s="249"/>
      <c r="U16" s="250"/>
      <c r="V16" s="251"/>
      <c r="W16" s="247" t="s">
        <v>1374</v>
      </c>
      <c r="X16" s="439"/>
    </row>
    <row r="17" spans="2:24" ht="16.5" customHeight="1" x14ac:dyDescent="0.2">
      <c r="B17" s="112"/>
      <c r="C17" s="112"/>
      <c r="D17" s="112"/>
      <c r="E17" s="112"/>
      <c r="F17" s="112"/>
      <c r="G17" s="112"/>
      <c r="H17" s="112"/>
      <c r="I17" s="113"/>
      <c r="J17" s="242"/>
      <c r="K17" s="252"/>
      <c r="L17" s="253"/>
      <c r="M17" s="117" t="s">
        <v>1215</v>
      </c>
      <c r="N17" s="254"/>
      <c r="O17" s="120"/>
      <c r="P17" s="124"/>
      <c r="R17" s="248"/>
      <c r="S17" s="249"/>
      <c r="T17" s="249"/>
      <c r="U17" s="250"/>
      <c r="V17" s="251"/>
      <c r="W17" s="247" t="s">
        <v>1375</v>
      </c>
      <c r="X17" s="439"/>
    </row>
    <row r="18" spans="2:24" ht="16.5" customHeight="1" x14ac:dyDescent="0.2">
      <c r="B18" s="112"/>
      <c r="C18" s="112"/>
      <c r="D18" s="112"/>
      <c r="E18" s="112"/>
      <c r="F18" s="112"/>
      <c r="G18" s="112"/>
      <c r="H18" s="112"/>
      <c r="I18" s="113"/>
      <c r="J18" s="242"/>
      <c r="K18" s="252"/>
      <c r="L18" s="253"/>
      <c r="M18" s="117" t="s">
        <v>1217</v>
      </c>
      <c r="N18" s="254"/>
      <c r="O18" s="120"/>
      <c r="P18" s="124"/>
      <c r="R18" s="248"/>
      <c r="S18" s="249"/>
      <c r="T18" s="249"/>
      <c r="U18" s="250"/>
      <c r="V18" s="251"/>
      <c r="W18" s="255"/>
      <c r="X18" s="439"/>
    </row>
    <row r="19" spans="2:24" ht="16.5" customHeight="1" thickBot="1" x14ac:dyDescent="0.25">
      <c r="B19" s="112"/>
      <c r="C19" s="112"/>
      <c r="D19" s="112"/>
      <c r="E19" s="112"/>
      <c r="F19" s="112"/>
      <c r="G19" s="112"/>
      <c r="H19" s="112"/>
      <c r="I19" s="113"/>
      <c r="J19" s="256"/>
      <c r="K19" s="257"/>
      <c r="L19" s="258"/>
      <c r="M19" s="259" t="s">
        <v>1218</v>
      </c>
      <c r="N19" s="260"/>
      <c r="O19" s="261"/>
      <c r="P19" s="262"/>
      <c r="R19" s="263"/>
      <c r="S19" s="264"/>
      <c r="T19" s="264"/>
      <c r="U19" s="265"/>
      <c r="V19" s="266"/>
      <c r="W19" s="267"/>
      <c r="X19" s="440"/>
    </row>
    <row r="20" spans="2:24" ht="85" customHeight="1" x14ac:dyDescent="0.2">
      <c r="B20" s="151" t="s">
        <v>8</v>
      </c>
      <c r="C20" s="152" t="s">
        <v>1219</v>
      </c>
      <c r="D20" s="152">
        <v>2023</v>
      </c>
      <c r="E20" s="152" t="s">
        <v>163</v>
      </c>
      <c r="F20" s="152" t="s">
        <v>1220</v>
      </c>
      <c r="G20" s="152" t="s">
        <v>809</v>
      </c>
      <c r="H20" s="152" t="s">
        <v>1221</v>
      </c>
      <c r="I20" s="153" t="str">
        <f t="shared" ref="I20:I60" si="0">CONCATENATE(C20," (",D20,"). ",E20,". ",F20,".")</f>
        <v>Jentzsch, I., &amp; Braun, Y. (2023). Effects of attention focus instructions on amateur piano performance. Psychology of Music, 51(2), 579-591.</v>
      </c>
      <c r="J20" s="154"/>
      <c r="K20" s="155" t="s">
        <v>1222</v>
      </c>
      <c r="L20" s="156" t="s">
        <v>1223</v>
      </c>
      <c r="M20" s="157" t="s">
        <v>1224</v>
      </c>
      <c r="N20" s="268" t="s">
        <v>1138</v>
      </c>
      <c r="O20" s="156" t="s">
        <v>1138</v>
      </c>
      <c r="P20" s="157" t="s">
        <v>1138</v>
      </c>
      <c r="Q20" s="269"/>
      <c r="R20" s="270" t="s">
        <v>1138</v>
      </c>
      <c r="S20" s="271" t="s">
        <v>1138</v>
      </c>
      <c r="T20" s="271" t="s">
        <v>1138</v>
      </c>
      <c r="U20" s="272" t="s">
        <v>1138</v>
      </c>
      <c r="V20" s="273" t="s">
        <v>1216</v>
      </c>
      <c r="W20" s="274" t="s">
        <v>1216</v>
      </c>
    </row>
    <row r="21" spans="2:24" ht="85" customHeight="1" x14ac:dyDescent="0.2">
      <c r="B21" s="168" t="s">
        <v>11</v>
      </c>
      <c r="C21" s="170" t="s">
        <v>1226</v>
      </c>
      <c r="D21" s="170">
        <v>2021</v>
      </c>
      <c r="E21" s="170" t="s">
        <v>622</v>
      </c>
      <c r="F21" s="170" t="s">
        <v>1227</v>
      </c>
      <c r="G21" s="170" t="s">
        <v>690</v>
      </c>
      <c r="H21" s="170" t="s">
        <v>1228</v>
      </c>
      <c r="I21" s="275" t="str">
        <f t="shared" si="0"/>
        <v>Macleod, R., Geringer, J. M., &amp; Scott, L. (2021). A descriptive study of high school and university students' focus of attention in fast and slow orchestral excerpts. International Journal of Music Education, 27(3), 220-231.</v>
      </c>
      <c r="J21" s="173"/>
      <c r="K21" s="174" t="s">
        <v>1222</v>
      </c>
      <c r="L21" s="175" t="s">
        <v>1223</v>
      </c>
      <c r="M21" s="176" t="s">
        <v>1229</v>
      </c>
      <c r="N21" s="276" t="s">
        <v>1139</v>
      </c>
      <c r="O21" s="175" t="s">
        <v>1138</v>
      </c>
      <c r="P21" s="176" t="s">
        <v>1138</v>
      </c>
      <c r="Q21" s="269"/>
      <c r="R21" s="277" t="s">
        <v>1139</v>
      </c>
      <c r="S21" s="278" t="s">
        <v>1139</v>
      </c>
      <c r="T21" s="278" t="s">
        <v>1138</v>
      </c>
      <c r="U21" s="279" t="s">
        <v>1138</v>
      </c>
      <c r="V21" s="280" t="s">
        <v>1140</v>
      </c>
      <c r="W21" s="281" t="s">
        <v>1143</v>
      </c>
    </row>
    <row r="22" spans="2:24" ht="85" customHeight="1" x14ac:dyDescent="0.2">
      <c r="B22" s="168" t="s">
        <v>13</v>
      </c>
      <c r="C22" s="170" t="s">
        <v>1230</v>
      </c>
      <c r="D22" s="170">
        <v>2000</v>
      </c>
      <c r="E22" s="170" t="s">
        <v>355</v>
      </c>
      <c r="F22" s="170" t="s">
        <v>1231</v>
      </c>
      <c r="G22" s="170" t="s">
        <v>693</v>
      </c>
      <c r="H22" s="170" t="s">
        <v>1139</v>
      </c>
      <c r="I22" s="275" t="str">
        <f t="shared" si="0"/>
        <v>Madsen, C., &amp; Geringer, J. M. (2000). A focus of attention model for meaningful listening. Bulletin of the Council for Research in Music Education, 147, 103-108.</v>
      </c>
      <c r="J22" s="173"/>
      <c r="K22" s="174" t="s">
        <v>1232</v>
      </c>
      <c r="L22" s="175" t="s">
        <v>1233</v>
      </c>
      <c r="M22" s="176" t="s">
        <v>1139</v>
      </c>
      <c r="N22" s="276" t="s">
        <v>1139</v>
      </c>
      <c r="O22" s="175" t="s">
        <v>1139</v>
      </c>
      <c r="P22" s="176" t="s">
        <v>1139</v>
      </c>
      <c r="Q22" s="269"/>
      <c r="R22" s="277" t="s">
        <v>1139</v>
      </c>
      <c r="S22" s="278" t="s">
        <v>1139</v>
      </c>
      <c r="T22" s="278" t="s">
        <v>1139</v>
      </c>
      <c r="U22" s="279" t="s">
        <v>1138</v>
      </c>
      <c r="V22" s="280" t="s">
        <v>1140</v>
      </c>
      <c r="W22" s="281" t="s">
        <v>1143</v>
      </c>
    </row>
    <row r="23" spans="2:24" ht="85" customHeight="1" x14ac:dyDescent="0.2">
      <c r="B23" s="168" t="s">
        <v>1357</v>
      </c>
      <c r="C23" s="170" t="s">
        <v>1234</v>
      </c>
      <c r="D23" s="170">
        <v>2019</v>
      </c>
      <c r="E23" s="170" t="s">
        <v>169</v>
      </c>
      <c r="F23" s="170" t="s">
        <v>1235</v>
      </c>
      <c r="G23" s="170" t="s">
        <v>707</v>
      </c>
      <c r="H23" s="282" t="s">
        <v>1236</v>
      </c>
      <c r="I23" s="275" t="str">
        <f t="shared" si="0"/>
        <v>Mornell, A., &amp; Wulf, G. . (2019). Adopting an External Focus of Attention Enhances Musical Performance. Journal of Research in Music Education, 66(4), 375-391.</v>
      </c>
      <c r="J23" s="173"/>
      <c r="K23" s="174" t="s">
        <v>1222</v>
      </c>
      <c r="L23" s="175" t="s">
        <v>1223</v>
      </c>
      <c r="M23" s="176" t="s">
        <v>1237</v>
      </c>
      <c r="N23" s="276" t="s">
        <v>1138</v>
      </c>
      <c r="O23" s="175" t="s">
        <v>1138</v>
      </c>
      <c r="P23" s="176" t="s">
        <v>1138</v>
      </c>
      <c r="Q23" s="269"/>
      <c r="R23" s="283" t="s">
        <v>1138</v>
      </c>
      <c r="S23" s="284" t="s">
        <v>1138</v>
      </c>
      <c r="T23" s="284" t="s">
        <v>1138</v>
      </c>
      <c r="U23" s="285" t="s">
        <v>1138</v>
      </c>
      <c r="V23" s="286" t="s">
        <v>1216</v>
      </c>
      <c r="W23" s="287" t="s">
        <v>1216</v>
      </c>
    </row>
    <row r="24" spans="2:24" ht="85" customHeight="1" x14ac:dyDescent="0.2">
      <c r="B24" s="168" t="s">
        <v>1358</v>
      </c>
      <c r="C24" s="170" t="s">
        <v>1234</v>
      </c>
      <c r="D24" s="170">
        <v>2019</v>
      </c>
      <c r="E24" s="170" t="s">
        <v>169</v>
      </c>
      <c r="F24" s="170" t="s">
        <v>1235</v>
      </c>
      <c r="G24" s="170" t="s">
        <v>707</v>
      </c>
      <c r="H24" s="282" t="s">
        <v>1236</v>
      </c>
      <c r="I24" s="275" t="str">
        <f t="shared" si="0"/>
        <v>Mornell, A., &amp; Wulf, G. . (2019). Adopting an External Focus of Attention Enhances Musical Performance. Journal of Research in Music Education, 66(4), 375-391.</v>
      </c>
      <c r="J24" s="173"/>
      <c r="K24" s="174" t="s">
        <v>1222</v>
      </c>
      <c r="L24" s="175" t="s">
        <v>1223</v>
      </c>
      <c r="M24" s="176" t="s">
        <v>1237</v>
      </c>
      <c r="N24" s="276" t="s">
        <v>1138</v>
      </c>
      <c r="O24" s="175" t="s">
        <v>1138</v>
      </c>
      <c r="P24" s="176" t="s">
        <v>1138</v>
      </c>
      <c r="Q24" s="269"/>
      <c r="R24" s="283" t="s">
        <v>1138</v>
      </c>
      <c r="S24" s="284" t="s">
        <v>1138</v>
      </c>
      <c r="T24" s="284" t="s">
        <v>1138</v>
      </c>
      <c r="U24" s="285" t="s">
        <v>1138</v>
      </c>
      <c r="V24" s="286" t="s">
        <v>1216</v>
      </c>
      <c r="W24" s="287" t="s">
        <v>1216</v>
      </c>
    </row>
    <row r="25" spans="2:24" ht="85" customHeight="1" x14ac:dyDescent="0.2">
      <c r="B25" s="168" t="s">
        <v>19</v>
      </c>
      <c r="C25" s="170" t="s">
        <v>1238</v>
      </c>
      <c r="D25" s="170">
        <v>2021</v>
      </c>
      <c r="E25" s="170" t="s">
        <v>651</v>
      </c>
      <c r="F25" s="170" t="s">
        <v>1239</v>
      </c>
      <c r="G25" s="170" t="s">
        <v>735</v>
      </c>
      <c r="H25" s="170" t="s">
        <v>1240</v>
      </c>
      <c r="I25" s="275" t="str">
        <f t="shared" si="0"/>
        <v>Brand, S. (2021). Attentional Focus Effects and Singing Enhancing Vocal Performance through Body Movements and Gestures as External Foci of Attention. The International Journal of Arts Education, 16(2), 1-12 .</v>
      </c>
      <c r="J25" s="173"/>
      <c r="K25" s="174" t="s">
        <v>1241</v>
      </c>
      <c r="L25" s="175" t="s">
        <v>1233</v>
      </c>
      <c r="M25" s="176" t="s">
        <v>1139</v>
      </c>
      <c r="N25" s="276" t="s">
        <v>1139</v>
      </c>
      <c r="O25" s="175" t="s">
        <v>1139</v>
      </c>
      <c r="P25" s="176" t="s">
        <v>1139</v>
      </c>
      <c r="Q25" s="269"/>
      <c r="R25" s="277" t="s">
        <v>1139</v>
      </c>
      <c r="S25" s="278" t="s">
        <v>1139</v>
      </c>
      <c r="T25" s="278" t="s">
        <v>1139</v>
      </c>
      <c r="U25" s="279" t="s">
        <v>1138</v>
      </c>
      <c r="V25" s="280" t="s">
        <v>1140</v>
      </c>
      <c r="W25" s="281" t="s">
        <v>1143</v>
      </c>
    </row>
    <row r="26" spans="2:24" ht="85" customHeight="1" x14ac:dyDescent="0.2">
      <c r="B26" s="168" t="s">
        <v>21</v>
      </c>
      <c r="C26" s="170" t="s">
        <v>1242</v>
      </c>
      <c r="D26" s="170">
        <v>2015</v>
      </c>
      <c r="E26" s="170" t="s">
        <v>655</v>
      </c>
      <c r="F26" s="170" t="s">
        <v>1243</v>
      </c>
      <c r="G26" s="170" t="s">
        <v>738</v>
      </c>
      <c r="H26" s="170" t="s">
        <v>1244</v>
      </c>
      <c r="I26" s="275" t="str">
        <f t="shared" si="0"/>
        <v>Guss-West, C., &amp; Wulf, G. (2015). Attentional Focus in Classical Ballet. A Survey of Professional Dancers. Journal of Dance Medicine &amp; Science, 20(1), 23-29.</v>
      </c>
      <c r="J26" s="173"/>
      <c r="K26" s="174" t="s">
        <v>1222</v>
      </c>
      <c r="L26" s="175" t="s">
        <v>1245</v>
      </c>
      <c r="M26" s="176" t="s">
        <v>1246</v>
      </c>
      <c r="N26" s="276" t="s">
        <v>1139</v>
      </c>
      <c r="O26" s="175" t="s">
        <v>1139</v>
      </c>
      <c r="P26" s="176" t="s">
        <v>1138</v>
      </c>
      <c r="Q26" s="269"/>
      <c r="R26" s="277" t="s">
        <v>1139</v>
      </c>
      <c r="S26" s="278" t="s">
        <v>1139</v>
      </c>
      <c r="T26" s="278" t="s">
        <v>1138</v>
      </c>
      <c r="U26" s="279" t="s">
        <v>1139</v>
      </c>
      <c r="V26" s="280" t="s">
        <v>1140</v>
      </c>
      <c r="W26" s="281" t="s">
        <v>1143</v>
      </c>
    </row>
    <row r="27" spans="2:24" ht="85" customHeight="1" x14ac:dyDescent="0.2">
      <c r="B27" s="168" t="s">
        <v>23</v>
      </c>
      <c r="C27" s="170" t="s">
        <v>1247</v>
      </c>
      <c r="D27" s="170">
        <v>2013</v>
      </c>
      <c r="E27" s="170" t="s">
        <v>595</v>
      </c>
      <c r="F27" s="170" t="s">
        <v>1248</v>
      </c>
      <c r="G27" s="170" t="s">
        <v>752</v>
      </c>
      <c r="H27" s="170" t="s">
        <v>1139</v>
      </c>
      <c r="I27" s="275" t="str">
        <f t="shared" si="0"/>
        <v>Atkins, R. L., &amp; Duke, R. A. (2013). Changes in tone production as a function of focus of attention in untrained singers. International Journal of Choral Singing, 4(2), 28-36.</v>
      </c>
      <c r="J27" s="173"/>
      <c r="K27" s="174" t="s">
        <v>1222</v>
      </c>
      <c r="L27" s="175" t="s">
        <v>1223</v>
      </c>
      <c r="M27" s="176" t="s">
        <v>1237</v>
      </c>
      <c r="N27" s="276" t="s">
        <v>1138</v>
      </c>
      <c r="O27" s="175" t="s">
        <v>1138</v>
      </c>
      <c r="P27" s="176" t="s">
        <v>1138</v>
      </c>
      <c r="Q27" s="269"/>
      <c r="R27" s="283" t="s">
        <v>1138</v>
      </c>
      <c r="S27" s="284" t="s">
        <v>1138</v>
      </c>
      <c r="T27" s="284" t="s">
        <v>1138</v>
      </c>
      <c r="U27" s="285" t="s">
        <v>1138</v>
      </c>
      <c r="V27" s="286" t="s">
        <v>1216</v>
      </c>
      <c r="W27" s="287" t="s">
        <v>1216</v>
      </c>
    </row>
    <row r="28" spans="2:24" ht="85" customHeight="1" x14ac:dyDescent="0.2">
      <c r="B28" s="168" t="s">
        <v>25</v>
      </c>
      <c r="C28" s="170" t="s">
        <v>1249</v>
      </c>
      <c r="D28" s="170">
        <v>2002</v>
      </c>
      <c r="E28" s="170" t="s">
        <v>266</v>
      </c>
      <c r="F28" s="170" t="s">
        <v>1250</v>
      </c>
      <c r="G28" s="170" t="s">
        <v>761</v>
      </c>
      <c r="H28" s="170" t="s">
        <v>1251</v>
      </c>
      <c r="I28" s="275" t="str">
        <f>CONCATENATE(C28," (",D28,"). ",E28,". ",F28,".")</f>
        <v>Berg, M. H., Woody, R. H., &amp; Bauer, W. I. (2002). Cognitive Processes of Preservice Music Teachers During Observation of Music Instruction. Music Education Research, 4(2), 275-287.</v>
      </c>
      <c r="J28" s="173"/>
      <c r="K28" s="174" t="s">
        <v>1222</v>
      </c>
      <c r="L28" s="175" t="s">
        <v>1245</v>
      </c>
      <c r="M28" s="176" t="s">
        <v>1246</v>
      </c>
      <c r="N28" s="276" t="s">
        <v>1139</v>
      </c>
      <c r="O28" s="175" t="s">
        <v>1139</v>
      </c>
      <c r="P28" s="176" t="s">
        <v>1139</v>
      </c>
      <c r="Q28" s="269"/>
      <c r="R28" s="277" t="s">
        <v>1139</v>
      </c>
      <c r="S28" s="278" t="s">
        <v>1139</v>
      </c>
      <c r="T28" s="278" t="s">
        <v>1139</v>
      </c>
      <c r="U28" s="279" t="s">
        <v>1139</v>
      </c>
      <c r="V28" s="280" t="s">
        <v>1140</v>
      </c>
      <c r="W28" s="281" t="s">
        <v>1143</v>
      </c>
    </row>
    <row r="29" spans="2:24" ht="85" customHeight="1" x14ac:dyDescent="0.2">
      <c r="B29" s="168" t="s">
        <v>27</v>
      </c>
      <c r="C29" s="170" t="s">
        <v>1252</v>
      </c>
      <c r="D29" s="170">
        <v>2008</v>
      </c>
      <c r="E29" s="170" t="s">
        <v>607</v>
      </c>
      <c r="F29" s="170" t="s">
        <v>1253</v>
      </c>
      <c r="G29" s="170" t="s">
        <v>798</v>
      </c>
      <c r="H29" s="170" t="s">
        <v>1254</v>
      </c>
      <c r="I29" s="275" t="str">
        <f t="shared" si="0"/>
        <v>Williams, L. R. (2008). Effect of Music Complexity on Nonmusicians' Focus of Attention to Melody or Harmony. UPDATE: Applications of Research in Music Education, 26(2), 27-32.</v>
      </c>
      <c r="J29" s="173"/>
      <c r="K29" s="174" t="s">
        <v>1222</v>
      </c>
      <c r="L29" s="175" t="s">
        <v>1223</v>
      </c>
      <c r="M29" s="176" t="s">
        <v>1237</v>
      </c>
      <c r="N29" s="276" t="s">
        <v>1139</v>
      </c>
      <c r="O29" s="175" t="s">
        <v>1138</v>
      </c>
      <c r="P29" s="176" t="s">
        <v>1138</v>
      </c>
      <c r="Q29" s="269"/>
      <c r="R29" s="277" t="s">
        <v>1139</v>
      </c>
      <c r="S29" s="278" t="s">
        <v>1139</v>
      </c>
      <c r="T29" s="278" t="s">
        <v>1138</v>
      </c>
      <c r="U29" s="279" t="s">
        <v>1138</v>
      </c>
      <c r="V29" s="280" t="s">
        <v>1140</v>
      </c>
      <c r="W29" s="281" t="s">
        <v>1143</v>
      </c>
    </row>
    <row r="30" spans="2:24" ht="85" customHeight="1" x14ac:dyDescent="0.2">
      <c r="B30" s="168" t="s">
        <v>29</v>
      </c>
      <c r="C30" s="170" t="s">
        <v>1252</v>
      </c>
      <c r="D30" s="170">
        <v>2005</v>
      </c>
      <c r="E30" s="170" t="s">
        <v>320</v>
      </c>
      <c r="F30" s="170" t="s">
        <v>1255</v>
      </c>
      <c r="G30" s="170" t="s">
        <v>1256</v>
      </c>
      <c r="H30" s="170" t="s">
        <v>1257</v>
      </c>
      <c r="I30" s="275" t="str">
        <f t="shared" si="0"/>
        <v>Williams, L. R. (2005). Effect of music training and musical complexity on focus of attention to melody or harmony. Journal of Research in Music Education, 53(3), 210-221.</v>
      </c>
      <c r="J30" s="173"/>
      <c r="K30" s="174" t="s">
        <v>1222</v>
      </c>
      <c r="L30" s="175" t="s">
        <v>1223</v>
      </c>
      <c r="M30" s="176" t="s">
        <v>1224</v>
      </c>
      <c r="N30" s="276" t="s">
        <v>1139</v>
      </c>
      <c r="O30" s="175" t="s">
        <v>1138</v>
      </c>
      <c r="P30" s="176" t="s">
        <v>1138</v>
      </c>
      <c r="Q30" s="269"/>
      <c r="R30" s="277" t="s">
        <v>1139</v>
      </c>
      <c r="S30" s="278" t="s">
        <v>1139</v>
      </c>
      <c r="T30" s="278" t="s">
        <v>1138</v>
      </c>
      <c r="U30" s="279" t="s">
        <v>1138</v>
      </c>
      <c r="V30" s="280" t="s">
        <v>1140</v>
      </c>
      <c r="W30" s="281" t="s">
        <v>1143</v>
      </c>
    </row>
    <row r="31" spans="2:24" ht="85" customHeight="1" x14ac:dyDescent="0.2">
      <c r="B31" s="168" t="s">
        <v>31</v>
      </c>
      <c r="C31" s="170" t="s">
        <v>1258</v>
      </c>
      <c r="D31" s="170">
        <v>2016</v>
      </c>
      <c r="E31" s="170" t="s">
        <v>247</v>
      </c>
      <c r="F31" s="170" t="s">
        <v>1259</v>
      </c>
      <c r="G31" s="170" t="s">
        <v>806</v>
      </c>
      <c r="H31" s="170" t="s">
        <v>1260</v>
      </c>
      <c r="I31" s="275" t="str">
        <f t="shared" si="0"/>
        <v>Orman, E. K. (2016). Effect of virtual reality exposure and aural stimuli on eye contact, directional focus, and focus of attention of novice wind band conductors. International Journal of Music Education, 34(3), 263-270.</v>
      </c>
      <c r="J31" s="173"/>
      <c r="K31" s="174" t="s">
        <v>1222</v>
      </c>
      <c r="L31" s="175" t="s">
        <v>1223</v>
      </c>
      <c r="M31" s="176" t="s">
        <v>1224</v>
      </c>
      <c r="N31" s="276" t="s">
        <v>1139</v>
      </c>
      <c r="O31" s="175" t="s">
        <v>1138</v>
      </c>
      <c r="P31" s="176" t="s">
        <v>1138</v>
      </c>
      <c r="Q31" s="269"/>
      <c r="R31" s="277" t="s">
        <v>1139</v>
      </c>
      <c r="S31" s="278" t="s">
        <v>1139</v>
      </c>
      <c r="T31" s="278" t="s">
        <v>1138</v>
      </c>
      <c r="U31" s="279" t="s">
        <v>1139</v>
      </c>
      <c r="V31" s="280" t="s">
        <v>1140</v>
      </c>
      <c r="W31" s="281" t="s">
        <v>1143</v>
      </c>
    </row>
    <row r="32" spans="2:24" ht="85" customHeight="1" x14ac:dyDescent="0.2">
      <c r="B32" s="168" t="s">
        <v>33</v>
      </c>
      <c r="C32" s="170" t="s">
        <v>1252</v>
      </c>
      <c r="D32" s="170">
        <v>2009</v>
      </c>
      <c r="E32" s="170" t="s">
        <v>613</v>
      </c>
      <c r="F32" s="170" t="s">
        <v>1261</v>
      </c>
      <c r="G32" s="170" t="s">
        <v>808</v>
      </c>
      <c r="H32" s="170" t="s">
        <v>1139</v>
      </c>
      <c r="I32" s="275" t="str">
        <f t="shared" si="0"/>
        <v>Williams, L. R. (2009). Effect of voice-part training and music complexity on focus of attention to melody or harmony. Contributions to Music Education, 36(2), 45-57.</v>
      </c>
      <c r="J32" s="173"/>
      <c r="K32" s="174" t="s">
        <v>1222</v>
      </c>
      <c r="L32" s="175" t="s">
        <v>1223</v>
      </c>
      <c r="M32" s="176" t="s">
        <v>1224</v>
      </c>
      <c r="N32" s="276" t="s">
        <v>1139</v>
      </c>
      <c r="O32" s="175" t="s">
        <v>1138</v>
      </c>
      <c r="P32" s="176" t="s">
        <v>1138</v>
      </c>
      <c r="Q32" s="269"/>
      <c r="R32" s="277" t="s">
        <v>1139</v>
      </c>
      <c r="S32" s="278" t="s">
        <v>1139</v>
      </c>
      <c r="T32" s="278" t="s">
        <v>1138</v>
      </c>
      <c r="U32" s="279" t="s">
        <v>1138</v>
      </c>
      <c r="V32" s="280" t="s">
        <v>1140</v>
      </c>
      <c r="W32" s="281" t="s">
        <v>1143</v>
      </c>
    </row>
    <row r="33" spans="2:23" ht="85" customHeight="1" x14ac:dyDescent="0.2">
      <c r="B33" s="168" t="s">
        <v>35</v>
      </c>
      <c r="C33" s="170" t="s">
        <v>1262</v>
      </c>
      <c r="D33" s="170">
        <v>2022</v>
      </c>
      <c r="E33" s="170" t="s">
        <v>18</v>
      </c>
      <c r="F33" s="170" t="s">
        <v>1263</v>
      </c>
      <c r="G33" s="170" t="s">
        <v>810</v>
      </c>
      <c r="H33" s="170" t="s">
        <v>1264</v>
      </c>
      <c r="I33" s="275" t="str">
        <f t="shared" si="0"/>
        <v>Allingham, E., &amp; Wöllner, C. (2022). Effects of Attentional Focus on Motor Performance and Physiology in a Slow-Motion Violin Bow-Control Task: Evidence for the Constrained Action Hypothesis in Bowed String Technique. Journal of Research in Music Education, 70(2), 168-189.</v>
      </c>
      <c r="J33" s="173"/>
      <c r="K33" s="174" t="s">
        <v>1222</v>
      </c>
      <c r="L33" s="175" t="s">
        <v>1225</v>
      </c>
      <c r="M33" s="176" t="s">
        <v>1237</v>
      </c>
      <c r="N33" s="276" t="s">
        <v>1138</v>
      </c>
      <c r="O33" s="175" t="s">
        <v>1138</v>
      </c>
      <c r="P33" s="176" t="s">
        <v>1138</v>
      </c>
      <c r="Q33" s="269"/>
      <c r="R33" s="283" t="s">
        <v>1138</v>
      </c>
      <c r="S33" s="284" t="s">
        <v>1138</v>
      </c>
      <c r="T33" s="284" t="s">
        <v>1138</v>
      </c>
      <c r="U33" s="285" t="s">
        <v>1138</v>
      </c>
      <c r="V33" s="286" t="s">
        <v>1216</v>
      </c>
      <c r="W33" s="287" t="s">
        <v>1216</v>
      </c>
    </row>
    <row r="34" spans="2:23" ht="85" customHeight="1" x14ac:dyDescent="0.2">
      <c r="B34" s="168" t="s">
        <v>37</v>
      </c>
      <c r="C34" s="170" t="s">
        <v>1265</v>
      </c>
      <c r="D34" s="170">
        <v>2022</v>
      </c>
      <c r="E34" s="170" t="s">
        <v>408</v>
      </c>
      <c r="F34" s="170" t="s">
        <v>1266</v>
      </c>
      <c r="G34" s="170" t="s">
        <v>815</v>
      </c>
      <c r="H34" s="170" t="s">
        <v>1267</v>
      </c>
      <c r="I34" s="275" t="str">
        <f t="shared" si="0"/>
        <v>Springer, D. G., &amp; Silvey, B. A. (2022). Effects of focus of attention instructions on listeners' evaluations of solo instrumental performance. International Journal of Music Education, 40(2), 205-216.</v>
      </c>
      <c r="J34" s="173"/>
      <c r="K34" s="174" t="s">
        <v>1222</v>
      </c>
      <c r="L34" s="175" t="s">
        <v>1223</v>
      </c>
      <c r="M34" s="176" t="s">
        <v>1224</v>
      </c>
      <c r="N34" s="276" t="s">
        <v>1138</v>
      </c>
      <c r="O34" s="175" t="s">
        <v>1139</v>
      </c>
      <c r="P34" s="176" t="s">
        <v>1138</v>
      </c>
      <c r="Q34" s="269"/>
      <c r="R34" s="277" t="s">
        <v>1139</v>
      </c>
      <c r="S34" s="278" t="s">
        <v>1138</v>
      </c>
      <c r="T34" s="278" t="s">
        <v>1138</v>
      </c>
      <c r="U34" s="279" t="s">
        <v>1138</v>
      </c>
      <c r="V34" s="280" t="s">
        <v>1140</v>
      </c>
      <c r="W34" s="281" t="s">
        <v>1200</v>
      </c>
    </row>
    <row r="35" spans="2:23" ht="85" customHeight="1" x14ac:dyDescent="0.2">
      <c r="B35" s="168" t="s">
        <v>39</v>
      </c>
      <c r="C35" s="170" t="s">
        <v>1268</v>
      </c>
      <c r="D35" s="170">
        <v>2019</v>
      </c>
      <c r="E35" s="170" t="s">
        <v>672</v>
      </c>
      <c r="F35" s="170" t="s">
        <v>1269</v>
      </c>
      <c r="G35" s="170" t="s">
        <v>817</v>
      </c>
      <c r="H35" s="170" t="s">
        <v>1270</v>
      </c>
      <c r="I35" s="275" t="str">
        <f t="shared" si="0"/>
        <v>Stambaugh, L. A.  (2019). Effects of Focus of Attention on Performance by Second Year Band Students. Journal of Research in Music Education, 67(2), 233-246.</v>
      </c>
      <c r="J35" s="173"/>
      <c r="K35" s="174" t="s">
        <v>1222</v>
      </c>
      <c r="L35" s="175" t="s">
        <v>1223</v>
      </c>
      <c r="M35" s="176" t="s">
        <v>1224</v>
      </c>
      <c r="N35" s="276" t="s">
        <v>1138</v>
      </c>
      <c r="O35" s="175" t="s">
        <v>1138</v>
      </c>
      <c r="P35" s="176" t="s">
        <v>1138</v>
      </c>
      <c r="Q35" s="269"/>
      <c r="R35" s="283" t="s">
        <v>1138</v>
      </c>
      <c r="S35" s="284" t="s">
        <v>1138</v>
      </c>
      <c r="T35" s="284" t="s">
        <v>1138</v>
      </c>
      <c r="U35" s="285" t="s">
        <v>1138</v>
      </c>
      <c r="V35" s="286" t="s">
        <v>1216</v>
      </c>
      <c r="W35" s="287" t="s">
        <v>1216</v>
      </c>
    </row>
    <row r="36" spans="2:23" ht="85" customHeight="1" x14ac:dyDescent="0.2">
      <c r="B36" s="168" t="s">
        <v>41</v>
      </c>
      <c r="C36" s="170" t="s">
        <v>1271</v>
      </c>
      <c r="D36" s="170">
        <v>2017</v>
      </c>
      <c r="E36" s="170" t="s">
        <v>599</v>
      </c>
      <c r="F36" s="170" t="s">
        <v>1272</v>
      </c>
      <c r="G36" s="170" t="s">
        <v>818</v>
      </c>
      <c r="H36" s="170" t="s">
        <v>1273</v>
      </c>
      <c r="I36" s="275" t="str">
        <f t="shared" si="0"/>
        <v>Atkins, R. L. (2017). Effects of focus of attention on tone production in trained singers. Journal of Research in Music Education, 64(4), 421-434.</v>
      </c>
      <c r="J36" s="173"/>
      <c r="K36" s="174" t="s">
        <v>1222</v>
      </c>
      <c r="L36" s="175" t="s">
        <v>1223</v>
      </c>
      <c r="M36" s="176" t="s">
        <v>1237</v>
      </c>
      <c r="N36" s="276" t="s">
        <v>1138</v>
      </c>
      <c r="O36" s="175" t="s">
        <v>1138</v>
      </c>
      <c r="P36" s="176" t="s">
        <v>1138</v>
      </c>
      <c r="Q36" s="269"/>
      <c r="R36" s="283" t="s">
        <v>1138</v>
      </c>
      <c r="S36" s="284" t="s">
        <v>1138</v>
      </c>
      <c r="T36" s="284" t="s">
        <v>1138</v>
      </c>
      <c r="U36" s="285" t="s">
        <v>1138</v>
      </c>
      <c r="V36" s="286" t="s">
        <v>1216</v>
      </c>
      <c r="W36" s="287" t="s">
        <v>1216</v>
      </c>
    </row>
    <row r="37" spans="2:23" ht="85" customHeight="1" x14ac:dyDescent="0.2">
      <c r="B37" s="168" t="s">
        <v>1359</v>
      </c>
      <c r="C37" s="170" t="s">
        <v>1274</v>
      </c>
      <c r="D37" s="170">
        <v>2016</v>
      </c>
      <c r="E37" s="170" t="s">
        <v>371</v>
      </c>
      <c r="F37" s="170" t="s">
        <v>1275</v>
      </c>
      <c r="G37" s="170" t="s">
        <v>822</v>
      </c>
      <c r="H37" s="170" t="s">
        <v>1276</v>
      </c>
      <c r="I37" s="275" t="str">
        <f t="shared" si="0"/>
        <v>Montemayor, M., Silvey, B. A., Adams, A. L., &amp; Witt, K. L. (2016). Effects of Internal and External Focus of Attention During Novices' Instructional Preparation on Subsequent Rehearsal Behaviors. Journal of Reseach in Music Education, 63(4), 455-468.</v>
      </c>
      <c r="J37" s="173"/>
      <c r="K37" s="174" t="s">
        <v>1222</v>
      </c>
      <c r="L37" s="175" t="s">
        <v>1223</v>
      </c>
      <c r="M37" s="176" t="s">
        <v>1277</v>
      </c>
      <c r="N37" s="276" t="s">
        <v>1138</v>
      </c>
      <c r="O37" s="175" t="s">
        <v>1138</v>
      </c>
      <c r="P37" s="176" t="s">
        <v>1138</v>
      </c>
      <c r="Q37" s="269"/>
      <c r="R37" s="283" t="s">
        <v>1138</v>
      </c>
      <c r="S37" s="284" t="s">
        <v>1138</v>
      </c>
      <c r="T37" s="284" t="s">
        <v>1138</v>
      </c>
      <c r="U37" s="285" t="s">
        <v>1138</v>
      </c>
      <c r="V37" s="286" t="s">
        <v>1216</v>
      </c>
      <c r="W37" s="287" t="s">
        <v>1216</v>
      </c>
    </row>
    <row r="38" spans="2:23" ht="85" customHeight="1" x14ac:dyDescent="0.2">
      <c r="B38" s="168" t="s">
        <v>1360</v>
      </c>
      <c r="C38" s="170" t="s">
        <v>1278</v>
      </c>
      <c r="D38" s="170">
        <v>2014</v>
      </c>
      <c r="E38" s="170" t="s">
        <v>365</v>
      </c>
      <c r="F38" s="170" t="s">
        <v>1279</v>
      </c>
      <c r="G38" s="170" t="s">
        <v>824</v>
      </c>
      <c r="H38" s="170" t="s">
        <v>1280</v>
      </c>
      <c r="I38" s="275" t="str">
        <f t="shared" si="0"/>
        <v>Silvey, B. A., &amp; Montemayor, M. (2014). Effects of Internal and External Focus of Attention on Novices' Rehearsal Evaluations. Journal of Research in Music Education, 62(2), 161-174.</v>
      </c>
      <c r="J38" s="173"/>
      <c r="K38" s="174" t="s">
        <v>1222</v>
      </c>
      <c r="L38" s="175" t="s">
        <v>1223</v>
      </c>
      <c r="M38" s="176" t="s">
        <v>1224</v>
      </c>
      <c r="N38" s="276" t="s">
        <v>1138</v>
      </c>
      <c r="O38" s="175" t="s">
        <v>1138</v>
      </c>
      <c r="P38" s="176" t="s">
        <v>1138</v>
      </c>
      <c r="Q38" s="269"/>
      <c r="R38" s="283" t="s">
        <v>1138</v>
      </c>
      <c r="S38" s="284" t="s">
        <v>1138</v>
      </c>
      <c r="T38" s="284" t="s">
        <v>1138</v>
      </c>
      <c r="U38" s="285" t="s">
        <v>1138</v>
      </c>
      <c r="V38" s="286" t="s">
        <v>1216</v>
      </c>
      <c r="W38" s="287" t="s">
        <v>1216</v>
      </c>
    </row>
    <row r="39" spans="2:23" ht="85" customHeight="1" x14ac:dyDescent="0.2">
      <c r="B39" s="168" t="s">
        <v>47</v>
      </c>
      <c r="C39" s="170" t="s">
        <v>1268</v>
      </c>
      <c r="D39" s="170">
        <v>2017</v>
      </c>
      <c r="E39" s="170" t="s">
        <v>670</v>
      </c>
      <c r="F39" s="170" t="s">
        <v>1281</v>
      </c>
      <c r="G39" s="170" t="s">
        <v>826</v>
      </c>
      <c r="H39" s="170" t="s">
        <v>1282</v>
      </c>
      <c r="I39" s="275" t="str">
        <f t="shared" si="0"/>
        <v>Stambaugh, L. A.  (2017). Effects of Internal and External Focus of Attention on Woodwind Performance. Psychomusicology: Music, Mind, and Brain, 27(1), 45-53.</v>
      </c>
      <c r="J39" s="173"/>
      <c r="K39" s="174" t="s">
        <v>1222</v>
      </c>
      <c r="L39" s="175" t="s">
        <v>1223</v>
      </c>
      <c r="M39" s="176" t="s">
        <v>1237</v>
      </c>
      <c r="N39" s="276" t="s">
        <v>1138</v>
      </c>
      <c r="O39" s="175" t="s">
        <v>1138</v>
      </c>
      <c r="P39" s="176" t="s">
        <v>1138</v>
      </c>
      <c r="Q39" s="269"/>
      <c r="R39" s="283" t="s">
        <v>1138</v>
      </c>
      <c r="S39" s="284" t="s">
        <v>1138</v>
      </c>
      <c r="T39" s="284" t="s">
        <v>1138</v>
      </c>
      <c r="U39" s="285" t="s">
        <v>1138</v>
      </c>
      <c r="V39" s="286" t="s">
        <v>1216</v>
      </c>
      <c r="W39" s="287" t="s">
        <v>1216</v>
      </c>
    </row>
    <row r="40" spans="2:23" ht="85" customHeight="1" x14ac:dyDescent="0.2">
      <c r="B40" s="168" t="s">
        <v>1361</v>
      </c>
      <c r="C40" s="170" t="s">
        <v>1283</v>
      </c>
      <c r="D40" s="170">
        <v>2017</v>
      </c>
      <c r="E40" s="170" t="s">
        <v>207</v>
      </c>
      <c r="F40" s="170" t="s">
        <v>1284</v>
      </c>
      <c r="G40" s="170" t="s">
        <v>848</v>
      </c>
      <c r="H40" s="170" t="s">
        <v>1285</v>
      </c>
      <c r="I40" s="275" t="str">
        <f t="shared" si="0"/>
        <v>Oudejans, R. R. D., Spitse, A., Kralt, E., &amp; Bakker, F. C. (2017). Exploring the thoughts and attentional focus of music students under pressure. Psychology of Music, 45(2), 216-230.</v>
      </c>
      <c r="J40" s="173"/>
      <c r="K40" s="174" t="s">
        <v>1222</v>
      </c>
      <c r="L40" s="175" t="s">
        <v>1225</v>
      </c>
      <c r="M40" s="176" t="s">
        <v>1246</v>
      </c>
      <c r="N40" s="276" t="s">
        <v>1138</v>
      </c>
      <c r="O40" s="175" t="s">
        <v>1139</v>
      </c>
      <c r="P40" s="176" t="s">
        <v>1138</v>
      </c>
      <c r="Q40" s="269"/>
      <c r="R40" s="277" t="s">
        <v>1139</v>
      </c>
      <c r="S40" s="278" t="s">
        <v>1139</v>
      </c>
      <c r="T40" s="278" t="s">
        <v>1138</v>
      </c>
      <c r="U40" s="279" t="s">
        <v>1138</v>
      </c>
      <c r="V40" s="280" t="s">
        <v>1140</v>
      </c>
      <c r="W40" s="281" t="s">
        <v>1143</v>
      </c>
    </row>
    <row r="41" spans="2:23" ht="85" customHeight="1" x14ac:dyDescent="0.2">
      <c r="B41" s="168" t="s">
        <v>1362</v>
      </c>
      <c r="C41" s="170" t="s">
        <v>1283</v>
      </c>
      <c r="D41" s="170">
        <v>2017</v>
      </c>
      <c r="E41" s="170" t="s">
        <v>207</v>
      </c>
      <c r="F41" s="170" t="s">
        <v>1284</v>
      </c>
      <c r="G41" s="170" t="s">
        <v>848</v>
      </c>
      <c r="H41" s="170" t="s">
        <v>1285</v>
      </c>
      <c r="I41" s="275" t="str">
        <f t="shared" si="0"/>
        <v>Oudejans, R. R. D., Spitse, A., Kralt, E., &amp; Bakker, F. C. (2017). Exploring the thoughts and attentional focus of music students under pressure. Psychology of Music, 45(2), 216-230.</v>
      </c>
      <c r="J41" s="173"/>
      <c r="K41" s="174" t="s">
        <v>1222</v>
      </c>
      <c r="L41" s="175" t="s">
        <v>1225</v>
      </c>
      <c r="M41" s="176" t="s">
        <v>1246</v>
      </c>
      <c r="N41" s="276" t="s">
        <v>1138</v>
      </c>
      <c r="O41" s="175" t="s">
        <v>1139</v>
      </c>
      <c r="P41" s="176" t="s">
        <v>1138</v>
      </c>
      <c r="Q41" s="269"/>
      <c r="R41" s="277" t="s">
        <v>1139</v>
      </c>
      <c r="S41" s="278" t="s">
        <v>1139</v>
      </c>
      <c r="T41" s="278" t="s">
        <v>1138</v>
      </c>
      <c r="U41" s="279" t="s">
        <v>1138</v>
      </c>
      <c r="V41" s="280" t="s">
        <v>1140</v>
      </c>
      <c r="W41" s="281" t="s">
        <v>1143</v>
      </c>
    </row>
    <row r="42" spans="2:23" ht="85" customHeight="1" x14ac:dyDescent="0.2">
      <c r="B42" s="168" t="s">
        <v>53</v>
      </c>
      <c r="C42" s="170" t="s">
        <v>1286</v>
      </c>
      <c r="D42" s="170">
        <v>2015</v>
      </c>
      <c r="E42" s="170" t="s">
        <v>221</v>
      </c>
      <c r="F42" s="170" t="s">
        <v>1287</v>
      </c>
      <c r="G42" s="170" t="s">
        <v>849</v>
      </c>
      <c r="H42" s="170" t="s">
        <v>1288</v>
      </c>
      <c r="I42" s="275" t="str">
        <f t="shared" si="0"/>
        <v>Buma, L. A., Bakker, F. C., &amp; Oudejans, R. R. D. (2015). Exploring the thoughts and focus of attention of elite musicians under pressure. Psychology of Music, 43(4), 459-472.</v>
      </c>
      <c r="J42" s="173"/>
      <c r="K42" s="174" t="s">
        <v>1222</v>
      </c>
      <c r="L42" s="175" t="s">
        <v>1225</v>
      </c>
      <c r="M42" s="176" t="s">
        <v>1289</v>
      </c>
      <c r="N42" s="276" t="s">
        <v>1139</v>
      </c>
      <c r="O42" s="175" t="s">
        <v>1139</v>
      </c>
      <c r="P42" s="176" t="s">
        <v>1138</v>
      </c>
      <c r="Q42" s="269"/>
      <c r="R42" s="277" t="s">
        <v>1139</v>
      </c>
      <c r="S42" s="278" t="s">
        <v>1139</v>
      </c>
      <c r="T42" s="278" t="s">
        <v>1138</v>
      </c>
      <c r="U42" s="279" t="s">
        <v>1138</v>
      </c>
      <c r="V42" s="280" t="s">
        <v>1140</v>
      </c>
      <c r="W42" s="281" t="s">
        <v>1143</v>
      </c>
    </row>
    <row r="43" spans="2:23" ht="85" customHeight="1" x14ac:dyDescent="0.2">
      <c r="B43" s="168" t="s">
        <v>55</v>
      </c>
      <c r="C43" s="170" t="s">
        <v>1290</v>
      </c>
      <c r="D43" s="170">
        <v>2022</v>
      </c>
      <c r="E43" s="170" t="s">
        <v>450</v>
      </c>
      <c r="F43" s="170" t="s">
        <v>794</v>
      </c>
      <c r="G43" s="170" t="s">
        <v>862</v>
      </c>
      <c r="H43" s="170" t="s">
        <v>1291</v>
      </c>
      <c r="I43" s="275" t="str">
        <f t="shared" si="0"/>
        <v>Philippe, R. A., Kosirnik, C., Ortuno, E., &amp; Biasutti, M. (2022). Flow and music performance: Professional musicians and music students' views. Psychology of Music.</v>
      </c>
      <c r="J43" s="173"/>
      <c r="K43" s="174" t="s">
        <v>1222</v>
      </c>
      <c r="L43" s="175" t="s">
        <v>1245</v>
      </c>
      <c r="M43" s="176" t="s">
        <v>1246</v>
      </c>
      <c r="N43" s="276" t="s">
        <v>1139</v>
      </c>
      <c r="O43" s="175" t="s">
        <v>1139</v>
      </c>
      <c r="P43" s="176" t="s">
        <v>1138</v>
      </c>
      <c r="Q43" s="269"/>
      <c r="R43" s="277" t="s">
        <v>1139</v>
      </c>
      <c r="S43" s="278" t="s">
        <v>1139</v>
      </c>
      <c r="T43" s="278" t="s">
        <v>1138</v>
      </c>
      <c r="U43" s="279" t="s">
        <v>1138</v>
      </c>
      <c r="V43" s="280" t="s">
        <v>1140</v>
      </c>
      <c r="W43" s="281" t="s">
        <v>1143</v>
      </c>
    </row>
    <row r="44" spans="2:23" ht="85" customHeight="1" x14ac:dyDescent="0.2">
      <c r="B44" s="168" t="s">
        <v>57</v>
      </c>
      <c r="C44" s="170" t="s">
        <v>1292</v>
      </c>
      <c r="D44" s="170">
        <v>2022</v>
      </c>
      <c r="E44" s="170" t="s">
        <v>12</v>
      </c>
      <c r="F44" s="170" t="s">
        <v>1293</v>
      </c>
      <c r="G44" s="170" t="s">
        <v>864</v>
      </c>
      <c r="H44" s="170" t="s">
        <v>1294</v>
      </c>
      <c r="I44" s="275" t="str">
        <f t="shared" si="0"/>
        <v>Treinkman, M. (2022). Focus of Attention in Voice Training. Journal of Voice, 36(5), 733.</v>
      </c>
      <c r="J44" s="173"/>
      <c r="K44" s="174" t="s">
        <v>1222</v>
      </c>
      <c r="L44" s="175" t="s">
        <v>1225</v>
      </c>
      <c r="M44" s="176" t="s">
        <v>1246</v>
      </c>
      <c r="N44" s="276" t="s">
        <v>1139</v>
      </c>
      <c r="O44" s="175" t="s">
        <v>1139</v>
      </c>
      <c r="P44" s="176" t="s">
        <v>1138</v>
      </c>
      <c r="Q44" s="269"/>
      <c r="R44" s="277" t="s">
        <v>1139</v>
      </c>
      <c r="S44" s="278" t="s">
        <v>1139</v>
      </c>
      <c r="T44" s="278" t="s">
        <v>1138</v>
      </c>
      <c r="U44" s="279" t="s">
        <v>1138</v>
      </c>
      <c r="V44" s="280" t="s">
        <v>1140</v>
      </c>
      <c r="W44" s="281" t="s">
        <v>1143</v>
      </c>
    </row>
    <row r="45" spans="2:23" ht="85" customHeight="1" x14ac:dyDescent="0.2">
      <c r="B45" s="168" t="s">
        <v>59</v>
      </c>
      <c r="C45" s="170" t="s">
        <v>1295</v>
      </c>
      <c r="D45" s="170">
        <v>2021</v>
      </c>
      <c r="E45" s="170" t="s">
        <v>171</v>
      </c>
      <c r="F45" s="170" t="s">
        <v>1296</v>
      </c>
      <c r="G45" s="170" t="s">
        <v>865</v>
      </c>
      <c r="H45" s="170" t="s">
        <v>1297</v>
      </c>
      <c r="I45" s="275" t="str">
        <f t="shared" si="0"/>
        <v>Parsons, J. E., &amp; Simmons, A. L. (2021). Focus of Attention Verbalizations in Beginning Band: A Multiple Case Study. Journal of Research in Music Education, 69(2), 152-166.</v>
      </c>
      <c r="J45" s="173"/>
      <c r="K45" s="174" t="s">
        <v>1222</v>
      </c>
      <c r="L45" s="175" t="s">
        <v>1245</v>
      </c>
      <c r="M45" s="176" t="s">
        <v>1246</v>
      </c>
      <c r="N45" s="276" t="s">
        <v>1139</v>
      </c>
      <c r="O45" s="175" t="s">
        <v>1139</v>
      </c>
      <c r="P45" s="176" t="s">
        <v>1138</v>
      </c>
      <c r="Q45" s="269"/>
      <c r="R45" s="277" t="s">
        <v>1139</v>
      </c>
      <c r="S45" s="278" t="s">
        <v>1139</v>
      </c>
      <c r="T45" s="278" t="s">
        <v>1138</v>
      </c>
      <c r="U45" s="279" t="s">
        <v>1138</v>
      </c>
      <c r="V45" s="280" t="s">
        <v>1140</v>
      </c>
      <c r="W45" s="281" t="s">
        <v>1143</v>
      </c>
    </row>
    <row r="46" spans="2:23" ht="85" customHeight="1" x14ac:dyDescent="0.2">
      <c r="B46" s="168" t="s">
        <v>61</v>
      </c>
      <c r="C46" s="170" t="s">
        <v>1298</v>
      </c>
      <c r="D46" s="170">
        <v>2011</v>
      </c>
      <c r="E46" s="170" t="s">
        <v>571</v>
      </c>
      <c r="F46" s="170" t="s">
        <v>1299</v>
      </c>
      <c r="G46" s="170" t="s">
        <v>866</v>
      </c>
      <c r="H46" s="170" t="s">
        <v>1300</v>
      </c>
      <c r="I46" s="275" t="str">
        <f t="shared" si="0"/>
        <v>Duke, R. A., Cash, C. D., &amp; Allen, S. E. (2011). Focus of attention affects performance of motor skills in music. Journal of Research in Music Education, 59(1), 44-55.</v>
      </c>
      <c r="J46" s="173"/>
      <c r="K46" s="174" t="s">
        <v>1222</v>
      </c>
      <c r="L46" s="175" t="s">
        <v>1223</v>
      </c>
      <c r="M46" s="176" t="s">
        <v>1237</v>
      </c>
      <c r="N46" s="276" t="s">
        <v>1138</v>
      </c>
      <c r="O46" s="175" t="s">
        <v>1138</v>
      </c>
      <c r="P46" s="176" t="s">
        <v>1138</v>
      </c>
      <c r="Q46" s="269"/>
      <c r="R46" s="283" t="s">
        <v>1138</v>
      </c>
      <c r="S46" s="284" t="s">
        <v>1138</v>
      </c>
      <c r="T46" s="284" t="s">
        <v>1138</v>
      </c>
      <c r="U46" s="285" t="s">
        <v>1138</v>
      </c>
      <c r="V46" s="286" t="s">
        <v>1216</v>
      </c>
      <c r="W46" s="287" t="s">
        <v>1216</v>
      </c>
    </row>
    <row r="47" spans="2:23" ht="85" customHeight="1" x14ac:dyDescent="0.2">
      <c r="B47" s="168" t="s">
        <v>63</v>
      </c>
      <c r="C47" s="170" t="s">
        <v>1271</v>
      </c>
      <c r="D47" s="170">
        <v>2018</v>
      </c>
      <c r="E47" s="170" t="s">
        <v>649</v>
      </c>
      <c r="F47" s="170" t="s">
        <v>1301</v>
      </c>
      <c r="G47" s="170" t="s">
        <v>869</v>
      </c>
      <c r="H47" s="170" t="s">
        <v>1139</v>
      </c>
      <c r="I47" s="275" t="str">
        <f t="shared" si="0"/>
        <v>Atkins, R. L. (2018). Focus of attention in singing: Expert listeners’ descriptions of change in trained singers’ tone quality. International Journal of Choral Singing, 6(1), 3-24.</v>
      </c>
      <c r="J47" s="173"/>
      <c r="K47" s="174" t="s">
        <v>1222</v>
      </c>
      <c r="L47" s="175" t="s">
        <v>1223</v>
      </c>
      <c r="M47" s="176" t="s">
        <v>1237</v>
      </c>
      <c r="N47" s="276" t="s">
        <v>1138</v>
      </c>
      <c r="O47" s="175" t="s">
        <v>1138</v>
      </c>
      <c r="P47" s="176" t="s">
        <v>1138</v>
      </c>
      <c r="Q47" s="269"/>
      <c r="R47" s="283" t="s">
        <v>1138</v>
      </c>
      <c r="S47" s="284" t="s">
        <v>1138</v>
      </c>
      <c r="T47" s="284" t="s">
        <v>1138</v>
      </c>
      <c r="U47" s="285" t="s">
        <v>1138</v>
      </c>
      <c r="V47" s="286" t="s">
        <v>1216</v>
      </c>
      <c r="W47" s="287" t="s">
        <v>1216</v>
      </c>
    </row>
    <row r="48" spans="2:23" ht="83.5" customHeight="1" x14ac:dyDescent="0.2">
      <c r="B48" s="168" t="s">
        <v>65</v>
      </c>
      <c r="C48" s="170" t="s">
        <v>1292</v>
      </c>
      <c r="D48" s="170">
        <v>2021</v>
      </c>
      <c r="E48" s="170" t="s">
        <v>674</v>
      </c>
      <c r="F48" s="170" t="s">
        <v>1302</v>
      </c>
      <c r="G48" s="170" t="s">
        <v>871</v>
      </c>
      <c r="H48" s="170" t="s">
        <v>1139</v>
      </c>
      <c r="I48" s="275" t="str">
        <f t="shared" si="0"/>
        <v>Treinkman, M. (2021). Focus of Attention Research: A Review and Update for Teachers of Singing. Journal of Singing, 77(3), 407-418.</v>
      </c>
      <c r="J48" s="173"/>
      <c r="K48" s="174" t="s">
        <v>1241</v>
      </c>
      <c r="L48" s="175" t="s">
        <v>1233</v>
      </c>
      <c r="M48" s="176" t="s">
        <v>1139</v>
      </c>
      <c r="N48" s="276" t="s">
        <v>1138</v>
      </c>
      <c r="O48" s="175" t="s">
        <v>1139</v>
      </c>
      <c r="P48" s="176" t="s">
        <v>1139</v>
      </c>
      <c r="Q48" s="269"/>
      <c r="R48" s="277" t="s">
        <v>1139</v>
      </c>
      <c r="S48" s="278" t="s">
        <v>1139</v>
      </c>
      <c r="T48" s="278" t="s">
        <v>1139</v>
      </c>
      <c r="U48" s="279" t="s">
        <v>1138</v>
      </c>
      <c r="V48" s="280" t="s">
        <v>1140</v>
      </c>
      <c r="W48" s="281" t="s">
        <v>1143</v>
      </c>
    </row>
    <row r="49" spans="2:23" ht="83.5" customHeight="1" x14ac:dyDescent="0.2">
      <c r="B49" s="168" t="s">
        <v>67</v>
      </c>
      <c r="C49" s="170" t="s">
        <v>1303</v>
      </c>
      <c r="D49" s="170">
        <v>2011</v>
      </c>
      <c r="E49" s="170" t="s">
        <v>197</v>
      </c>
      <c r="F49" s="170" t="s">
        <v>1304</v>
      </c>
      <c r="G49" s="170" t="s">
        <v>874</v>
      </c>
      <c r="H49" s="170" t="s">
        <v>1305</v>
      </c>
      <c r="I49" s="275" t="str">
        <f t="shared" si="0"/>
        <v>Williams, L. R., Fredrickson, W. E., &amp; Atkinson, S. (2011). Focus of attention to melody or harmony and perception of music tension: An exploratory study. International Journal of Music Education, 29(1), 72-81.</v>
      </c>
      <c r="J49" s="173"/>
      <c r="K49" s="174" t="s">
        <v>1222</v>
      </c>
      <c r="L49" s="175" t="s">
        <v>1223</v>
      </c>
      <c r="M49" s="176" t="s">
        <v>1237</v>
      </c>
      <c r="N49" s="276" t="s">
        <v>1139</v>
      </c>
      <c r="O49" s="175" t="s">
        <v>1138</v>
      </c>
      <c r="P49" s="176" t="s">
        <v>1138</v>
      </c>
      <c r="Q49" s="269"/>
      <c r="R49" s="277" t="s">
        <v>1139</v>
      </c>
      <c r="S49" s="278" t="s">
        <v>1139</v>
      </c>
      <c r="T49" s="278" t="s">
        <v>1138</v>
      </c>
      <c r="U49" s="279" t="s">
        <v>1138</v>
      </c>
      <c r="V49" s="280" t="s">
        <v>1140</v>
      </c>
      <c r="W49" s="281" t="s">
        <v>1143</v>
      </c>
    </row>
    <row r="50" spans="2:23" ht="83.5" customHeight="1" x14ac:dyDescent="0.2">
      <c r="B50" s="168" t="s">
        <v>69</v>
      </c>
      <c r="C50" s="170" t="s">
        <v>1306</v>
      </c>
      <c r="D50" s="170">
        <v>2007</v>
      </c>
      <c r="E50" s="170" t="s">
        <v>58</v>
      </c>
      <c r="F50" s="170" t="s">
        <v>1307</v>
      </c>
      <c r="G50" s="170" t="s">
        <v>890</v>
      </c>
      <c r="H50" s="170" t="s">
        <v>1308</v>
      </c>
      <c r="I50" s="275" t="str">
        <f t="shared" si="0"/>
        <v>Loui, P., &amp; Wessel, D. (2007). Harmonic expectation and affect in Western music: effects of attention and training. Perception &amp; Psychophysics, 69(7), 1084-1092.</v>
      </c>
      <c r="J50" s="173"/>
      <c r="K50" s="174" t="s">
        <v>1222</v>
      </c>
      <c r="L50" s="175" t="s">
        <v>1223</v>
      </c>
      <c r="M50" s="176" t="s">
        <v>1224</v>
      </c>
      <c r="N50" s="276" t="s">
        <v>1139</v>
      </c>
      <c r="O50" s="175" t="s">
        <v>1138</v>
      </c>
      <c r="P50" s="176" t="s">
        <v>1138</v>
      </c>
      <c r="Q50" s="269"/>
      <c r="R50" s="277" t="s">
        <v>1139</v>
      </c>
      <c r="S50" s="278" t="s">
        <v>1139</v>
      </c>
      <c r="T50" s="278" t="s">
        <v>1138</v>
      </c>
      <c r="U50" s="279" t="s">
        <v>1138</v>
      </c>
      <c r="V50" s="280" t="s">
        <v>1140</v>
      </c>
      <c r="W50" s="281" t="s">
        <v>1143</v>
      </c>
    </row>
    <row r="51" spans="2:23" ht="83.5" customHeight="1" x14ac:dyDescent="0.2">
      <c r="B51" s="168" t="s">
        <v>71</v>
      </c>
      <c r="C51" s="170" t="s">
        <v>1309</v>
      </c>
      <c r="D51" s="170">
        <v>2008</v>
      </c>
      <c r="E51" s="170" t="s">
        <v>681</v>
      </c>
      <c r="F51" s="170" t="s">
        <v>1310</v>
      </c>
      <c r="G51" s="170" t="s">
        <v>900</v>
      </c>
      <c r="H51" s="170" t="s">
        <v>1139</v>
      </c>
      <c r="I51" s="275" t="str">
        <f t="shared" si="0"/>
        <v>Wulf, G., &amp; Mornell, A. (2008). Insights about practice from the perspective of motor learning: a review. Music Performance Research, 2, 1-25.</v>
      </c>
      <c r="J51" s="173"/>
      <c r="K51" s="174" t="s">
        <v>1241</v>
      </c>
      <c r="L51" s="175" t="s">
        <v>1233</v>
      </c>
      <c r="M51" s="176" t="s">
        <v>1139</v>
      </c>
      <c r="N51" s="276" t="s">
        <v>1139</v>
      </c>
      <c r="O51" s="175" t="s">
        <v>1139</v>
      </c>
      <c r="P51" s="176" t="s">
        <v>1139</v>
      </c>
      <c r="Q51" s="269"/>
      <c r="R51" s="277" t="s">
        <v>1139</v>
      </c>
      <c r="S51" s="278" t="s">
        <v>1139</v>
      </c>
      <c r="T51" s="278" t="s">
        <v>1139</v>
      </c>
      <c r="U51" s="279" t="s">
        <v>1138</v>
      </c>
      <c r="V51" s="280" t="s">
        <v>1140</v>
      </c>
      <c r="W51" s="281" t="s">
        <v>1143</v>
      </c>
    </row>
    <row r="52" spans="2:23" ht="83.5" customHeight="1" x14ac:dyDescent="0.2">
      <c r="B52" s="168" t="s">
        <v>73</v>
      </c>
      <c r="C52" s="170" t="s">
        <v>1311</v>
      </c>
      <c r="D52" s="170">
        <v>2018</v>
      </c>
      <c r="E52" s="170" t="s">
        <v>541</v>
      </c>
      <c r="F52" s="170" t="s">
        <v>1312</v>
      </c>
      <c r="G52" s="170" t="s">
        <v>934</v>
      </c>
      <c r="H52" s="170" t="s">
        <v>1313</v>
      </c>
      <c r="I52" s="275" t="str">
        <f t="shared" si="0"/>
        <v>Stachó, L. (2018). Mental virtuosity: A new theory of performers' attentional processes and strategies. Musicae Scientiae, 22(4), 539-557.</v>
      </c>
      <c r="J52" s="173"/>
      <c r="K52" s="174" t="s">
        <v>1232</v>
      </c>
      <c r="L52" s="175" t="s">
        <v>1233</v>
      </c>
      <c r="M52" s="176" t="s">
        <v>1139</v>
      </c>
      <c r="N52" s="276" t="s">
        <v>1139</v>
      </c>
      <c r="O52" s="175" t="s">
        <v>1139</v>
      </c>
      <c r="P52" s="176" t="s">
        <v>1139</v>
      </c>
      <c r="Q52" s="269"/>
      <c r="R52" s="277" t="s">
        <v>1139</v>
      </c>
      <c r="S52" s="278" t="s">
        <v>1139</v>
      </c>
      <c r="T52" s="278" t="s">
        <v>1139</v>
      </c>
      <c r="U52" s="279" t="s">
        <v>1138</v>
      </c>
      <c r="V52" s="280" t="s">
        <v>1140</v>
      </c>
      <c r="W52" s="281" t="s">
        <v>1143</v>
      </c>
    </row>
    <row r="53" spans="2:23" ht="83.5" customHeight="1" x14ac:dyDescent="0.2">
      <c r="B53" s="168" t="s">
        <v>75</v>
      </c>
      <c r="C53" s="170" t="s">
        <v>1314</v>
      </c>
      <c r="D53" s="170">
        <v>2016</v>
      </c>
      <c r="E53" s="170" t="s">
        <v>659</v>
      </c>
      <c r="F53" s="170" t="s">
        <v>1315</v>
      </c>
      <c r="G53" s="170" t="s">
        <v>943</v>
      </c>
      <c r="H53" s="170" t="s">
        <v>1139</v>
      </c>
      <c r="I53" s="275" t="str">
        <f t="shared" si="0"/>
        <v>Helding, L. (2016). Motor Learning and Voice Training, Part II. Locus of Attention: Internal or External? That is the Question. Journal of Singing, 72(5), 621-627.</v>
      </c>
      <c r="J53" s="173"/>
      <c r="K53" s="174" t="s">
        <v>1241</v>
      </c>
      <c r="L53" s="175" t="s">
        <v>1233</v>
      </c>
      <c r="M53" s="176" t="s">
        <v>1139</v>
      </c>
      <c r="N53" s="276" t="s">
        <v>1139</v>
      </c>
      <c r="O53" s="175" t="s">
        <v>1139</v>
      </c>
      <c r="P53" s="176" t="s">
        <v>1139</v>
      </c>
      <c r="Q53" s="269"/>
      <c r="R53" s="277" t="s">
        <v>1139</v>
      </c>
      <c r="S53" s="278" t="s">
        <v>1139</v>
      </c>
      <c r="T53" s="278" t="s">
        <v>1139</v>
      </c>
      <c r="U53" s="279" t="s">
        <v>1138</v>
      </c>
      <c r="V53" s="280" t="s">
        <v>1140</v>
      </c>
      <c r="W53" s="281" t="s">
        <v>1143</v>
      </c>
    </row>
    <row r="54" spans="2:23" ht="83.5" customHeight="1" x14ac:dyDescent="0.2">
      <c r="B54" s="168" t="s">
        <v>77</v>
      </c>
      <c r="C54" s="170" t="s">
        <v>1314</v>
      </c>
      <c r="D54" s="170">
        <v>2015</v>
      </c>
      <c r="E54" s="170" t="s">
        <v>637</v>
      </c>
      <c r="F54" s="170" t="s">
        <v>1316</v>
      </c>
      <c r="G54" s="170" t="s">
        <v>944</v>
      </c>
      <c r="H54" s="170" t="s">
        <v>1139</v>
      </c>
      <c r="I54" s="275" t="str">
        <f t="shared" si="0"/>
        <v>Helding, L. (2015). Motor learning and voice training: Locus of attention. Journal of Singing, 72(1), 87-91.</v>
      </c>
      <c r="J54" s="173"/>
      <c r="K54" s="174" t="s">
        <v>1241</v>
      </c>
      <c r="L54" s="175" t="s">
        <v>1233</v>
      </c>
      <c r="M54" s="176" t="s">
        <v>1139</v>
      </c>
      <c r="N54" s="276" t="s">
        <v>1139</v>
      </c>
      <c r="O54" s="175" t="s">
        <v>1139</v>
      </c>
      <c r="P54" s="176" t="s">
        <v>1139</v>
      </c>
      <c r="Q54" s="269"/>
      <c r="R54" s="277" t="s">
        <v>1139</v>
      </c>
      <c r="S54" s="278" t="s">
        <v>1139</v>
      </c>
      <c r="T54" s="278" t="s">
        <v>1139</v>
      </c>
      <c r="U54" s="279" t="s">
        <v>1138</v>
      </c>
      <c r="V54" s="280" t="s">
        <v>1140</v>
      </c>
      <c r="W54" s="281" t="s">
        <v>1143</v>
      </c>
    </row>
    <row r="55" spans="2:23" ht="83.5" customHeight="1" x14ac:dyDescent="0.2">
      <c r="B55" s="168" t="s">
        <v>79</v>
      </c>
      <c r="C55" s="170" t="s">
        <v>1317</v>
      </c>
      <c r="D55" s="170">
        <v>2021</v>
      </c>
      <c r="E55" s="170" t="s">
        <v>60</v>
      </c>
      <c r="F55" s="170" t="s">
        <v>1318</v>
      </c>
      <c r="G55" s="170" t="s">
        <v>946</v>
      </c>
      <c r="H55" s="170" t="s">
        <v>1319</v>
      </c>
      <c r="I55" s="275" t="str">
        <f t="shared" si="0"/>
        <v>Allingham, E., Burger, B., &amp; Wöllner, C. (2021). Motor performance in violin bowing: Effects of attentional focus on acoustical, physiological and physical parameters of a sound-producing action. Journal of New Music Research, 50(5), 428-446.</v>
      </c>
      <c r="J55" s="173"/>
      <c r="K55" s="174" t="s">
        <v>1222</v>
      </c>
      <c r="L55" s="175" t="s">
        <v>1223</v>
      </c>
      <c r="M55" s="176" t="s">
        <v>1224</v>
      </c>
      <c r="N55" s="276" t="s">
        <v>1138</v>
      </c>
      <c r="O55" s="175" t="s">
        <v>1138</v>
      </c>
      <c r="P55" s="176" t="s">
        <v>1138</v>
      </c>
      <c r="Q55" s="269"/>
      <c r="R55" s="283" t="s">
        <v>1138</v>
      </c>
      <c r="S55" s="284" t="s">
        <v>1138</v>
      </c>
      <c r="T55" s="284" t="s">
        <v>1138</v>
      </c>
      <c r="U55" s="285" t="s">
        <v>1138</v>
      </c>
      <c r="V55" s="286" t="s">
        <v>1216</v>
      </c>
      <c r="W55" s="287" t="s">
        <v>1216</v>
      </c>
    </row>
    <row r="56" spans="2:23" ht="83.5" customHeight="1" x14ac:dyDescent="0.2">
      <c r="B56" s="168" t="s">
        <v>81</v>
      </c>
      <c r="C56" s="170" t="s">
        <v>1320</v>
      </c>
      <c r="D56" s="170">
        <v>2009</v>
      </c>
      <c r="E56" s="170" t="s">
        <v>439</v>
      </c>
      <c r="F56" s="170" t="s">
        <v>1321</v>
      </c>
      <c r="G56" s="170" t="s">
        <v>972</v>
      </c>
      <c r="H56" s="170" t="s">
        <v>1139</v>
      </c>
      <c r="I56" s="275" t="str">
        <f t="shared" si="0"/>
        <v>Rosenthal., R., Durairaj, M., &amp; Magann, J. (2009). Musicians' Descriptions of Their Expressive Musical Practice. Bulletin of the Council for Research in Music Education, 181, 37-49.</v>
      </c>
      <c r="J56" s="173"/>
      <c r="K56" s="174" t="s">
        <v>1222</v>
      </c>
      <c r="L56" s="175" t="s">
        <v>1245</v>
      </c>
      <c r="M56" s="176" t="s">
        <v>1246</v>
      </c>
      <c r="N56" s="276" t="s">
        <v>1139</v>
      </c>
      <c r="O56" s="175" t="s">
        <v>1139</v>
      </c>
      <c r="P56" s="176" t="s">
        <v>1138</v>
      </c>
      <c r="Q56" s="269"/>
      <c r="R56" s="277" t="s">
        <v>1139</v>
      </c>
      <c r="S56" s="278" t="s">
        <v>1139</v>
      </c>
      <c r="T56" s="278" t="s">
        <v>1138</v>
      </c>
      <c r="U56" s="279" t="s">
        <v>1138</v>
      </c>
      <c r="V56" s="280" t="s">
        <v>1140</v>
      </c>
      <c r="W56" s="281" t="s">
        <v>1143</v>
      </c>
    </row>
    <row r="57" spans="2:23" ht="83.5" customHeight="1" x14ac:dyDescent="0.2">
      <c r="B57" s="168" t="s">
        <v>83</v>
      </c>
      <c r="C57" s="170" t="s">
        <v>1322</v>
      </c>
      <c r="D57" s="170">
        <v>2016</v>
      </c>
      <c r="E57" s="170" t="s">
        <v>100</v>
      </c>
      <c r="F57" s="170" t="s">
        <v>1323</v>
      </c>
      <c r="G57" s="170" t="s">
        <v>998</v>
      </c>
      <c r="H57" s="170" t="s">
        <v>1324</v>
      </c>
      <c r="I57" s="275" t="str">
        <f t="shared" si="0"/>
        <v>Hatfield, J. L. (2016). Performing at the Top of One's Musical Game. Frontiers in Psychology, 7:1356.</v>
      </c>
      <c r="J57" s="173"/>
      <c r="K57" s="174" t="s">
        <v>1222</v>
      </c>
      <c r="L57" s="175" t="s">
        <v>1225</v>
      </c>
      <c r="M57" s="176" t="s">
        <v>1229</v>
      </c>
      <c r="N57" s="276" t="s">
        <v>1139</v>
      </c>
      <c r="O57" s="175" t="s">
        <v>1138</v>
      </c>
      <c r="P57" s="176" t="s">
        <v>1138</v>
      </c>
      <c r="Q57" s="269"/>
      <c r="R57" s="277" t="s">
        <v>1139</v>
      </c>
      <c r="S57" s="278" t="s">
        <v>1139</v>
      </c>
      <c r="T57" s="278" t="s">
        <v>1138</v>
      </c>
      <c r="U57" s="279" t="s">
        <v>1139</v>
      </c>
      <c r="V57" s="280" t="s">
        <v>1140</v>
      </c>
      <c r="W57" s="281" t="s">
        <v>1143</v>
      </c>
    </row>
    <row r="58" spans="2:23" ht="83.5" customHeight="1" x14ac:dyDescent="0.2">
      <c r="B58" s="168" t="s">
        <v>85</v>
      </c>
      <c r="C58" s="170" t="s">
        <v>1325</v>
      </c>
      <c r="D58" s="170">
        <v>2023</v>
      </c>
      <c r="E58" s="170" t="s">
        <v>177</v>
      </c>
      <c r="F58" s="170" t="s">
        <v>1326</v>
      </c>
      <c r="G58" s="170" t="s">
        <v>1008</v>
      </c>
      <c r="H58" s="170" t="s">
        <v>1327</v>
      </c>
      <c r="I58" s="275" t="str">
        <f t="shared" si="0"/>
        <v>Williams, S. G., van Ketel, J. E., &amp; Schaefer, R. S.  (2023). Practicing Musical Intention: The Effects of External Focus of Attention on Musicians’ Skill Acquisition. Music &amp; Science, 6, 1-12.</v>
      </c>
      <c r="J58" s="173"/>
      <c r="K58" s="174" t="s">
        <v>1222</v>
      </c>
      <c r="L58" s="175" t="s">
        <v>1223</v>
      </c>
      <c r="M58" s="176" t="s">
        <v>1237</v>
      </c>
      <c r="N58" s="276" t="s">
        <v>1138</v>
      </c>
      <c r="O58" s="175" t="s">
        <v>1138</v>
      </c>
      <c r="P58" s="176" t="s">
        <v>1138</v>
      </c>
      <c r="Q58" s="269"/>
      <c r="R58" s="283" t="s">
        <v>1138</v>
      </c>
      <c r="S58" s="284" t="s">
        <v>1138</v>
      </c>
      <c r="T58" s="284" t="s">
        <v>1138</v>
      </c>
      <c r="U58" s="285" t="s">
        <v>1138</v>
      </c>
      <c r="V58" s="286" t="s">
        <v>1216</v>
      </c>
      <c r="W58" s="287" t="s">
        <v>1216</v>
      </c>
    </row>
    <row r="59" spans="2:23" ht="83.5" customHeight="1" x14ac:dyDescent="0.2">
      <c r="B59" s="168" t="s">
        <v>87</v>
      </c>
      <c r="C59" s="170" t="s">
        <v>1328</v>
      </c>
      <c r="D59" s="170">
        <v>2022</v>
      </c>
      <c r="E59" s="170" t="s">
        <v>44</v>
      </c>
      <c r="F59" s="170" t="s">
        <v>1329</v>
      </c>
      <c r="G59" s="170" t="s">
        <v>1010</v>
      </c>
      <c r="H59" s="170" t="s">
        <v>1330</v>
      </c>
      <c r="I59" s="275" t="str">
        <f t="shared" si="0"/>
        <v>Sarasso, P., Barbieri, P., Del Fante, E., Bechis, L., Neppi-Modona, M., Sacco, K., &amp; Ronga, I. (2022). Preferred music listening is associated with perceptual learning enhancement at the expense of self-focused attention. Psychonomic Bulletin &amp; Review, 29, 2108-2121.</v>
      </c>
      <c r="J59" s="173"/>
      <c r="K59" s="174" t="s">
        <v>1222</v>
      </c>
      <c r="L59" s="175" t="s">
        <v>1223</v>
      </c>
      <c r="M59" s="176" t="s">
        <v>1237</v>
      </c>
      <c r="N59" s="276" t="s">
        <v>1139</v>
      </c>
      <c r="O59" s="175" t="s">
        <v>1138</v>
      </c>
      <c r="P59" s="176" t="s">
        <v>1138</v>
      </c>
      <c r="Q59" s="269"/>
      <c r="R59" s="277" t="s">
        <v>1139</v>
      </c>
      <c r="S59" s="278" t="s">
        <v>1139</v>
      </c>
      <c r="T59" s="278" t="s">
        <v>1138</v>
      </c>
      <c r="U59" s="279" t="s">
        <v>1138</v>
      </c>
      <c r="V59" s="280" t="s">
        <v>1140</v>
      </c>
      <c r="W59" s="281" t="s">
        <v>1143</v>
      </c>
    </row>
    <row r="60" spans="2:23" ht="83.5" customHeight="1" thickBot="1" x14ac:dyDescent="0.25">
      <c r="B60" s="187" t="s">
        <v>89</v>
      </c>
      <c r="C60" s="189" t="s">
        <v>1331</v>
      </c>
      <c r="D60" s="189">
        <v>2022</v>
      </c>
      <c r="E60" s="189" t="s">
        <v>167</v>
      </c>
      <c r="F60" s="189" t="s">
        <v>1332</v>
      </c>
      <c r="G60" s="189" t="s">
        <v>1012</v>
      </c>
      <c r="H60" s="189" t="s">
        <v>1333</v>
      </c>
      <c r="I60" s="224" t="str">
        <f t="shared" si="0"/>
        <v>Lipke-Perry, T., Levy, M., &amp; Dutto, D. J. (2022). Probing Focus of Attention: Multiple Case-Study Analysis of Pianists’ Pedaling Under Different Foci Conditions in Performance of Bartók’s Romanian Folk Dance Sz. 56, No. 2. Music &amp; Science, 5, 1-14.</v>
      </c>
      <c r="J60" s="173"/>
      <c r="K60" s="192" t="s">
        <v>1222</v>
      </c>
      <c r="L60" s="193" t="s">
        <v>1223</v>
      </c>
      <c r="M60" s="194" t="s">
        <v>1237</v>
      </c>
      <c r="N60" s="288" t="s">
        <v>1138</v>
      </c>
      <c r="O60" s="193" t="s">
        <v>1138</v>
      </c>
      <c r="P60" s="194" t="s">
        <v>1138</v>
      </c>
      <c r="Q60" s="269"/>
      <c r="R60" s="289" t="s">
        <v>1138</v>
      </c>
      <c r="S60" s="290" t="s">
        <v>1138</v>
      </c>
      <c r="T60" s="290" t="s">
        <v>1138</v>
      </c>
      <c r="U60" s="291" t="s">
        <v>1138</v>
      </c>
      <c r="V60" s="292" t="s">
        <v>1216</v>
      </c>
      <c r="W60" s="293" t="s">
        <v>1216</v>
      </c>
    </row>
    <row r="61" spans="2:23" ht="25" customHeight="1" thickBot="1" x14ac:dyDescent="0.25">
      <c r="C61" s="225"/>
      <c r="G61" s="226"/>
      <c r="H61" s="226"/>
      <c r="I61" s="226"/>
      <c r="J61" s="226"/>
      <c r="K61" s="294"/>
      <c r="L61" s="294"/>
    </row>
    <row r="62" spans="2:23" ht="26" thickBot="1" x14ac:dyDescent="0.3">
      <c r="V62" s="295" t="s">
        <v>1348</v>
      </c>
      <c r="W62" s="296"/>
    </row>
    <row r="63" spans="2:23" ht="21" thickBot="1" x14ac:dyDescent="0.25">
      <c r="V63" s="297" t="s">
        <v>1162</v>
      </c>
      <c r="W63" s="298" t="s">
        <v>1339</v>
      </c>
    </row>
    <row r="64" spans="2:23" ht="18" x14ac:dyDescent="0.2">
      <c r="V64" s="299" t="s">
        <v>1349</v>
      </c>
      <c r="W64" s="300" t="s">
        <v>1353</v>
      </c>
    </row>
    <row r="65" spans="22:23" ht="19" thickBot="1" x14ac:dyDescent="0.25">
      <c r="V65" s="301">
        <f>COUNTIF($W$20:$W$60,"[E]")</f>
        <v>1</v>
      </c>
      <c r="W65" s="302">
        <f>1/26</f>
        <v>3.8461538461538464E-2</v>
      </c>
    </row>
    <row r="66" spans="22:23" ht="19" thickBot="1" x14ac:dyDescent="0.25">
      <c r="V66" s="303"/>
      <c r="W66" s="304"/>
    </row>
    <row r="67" spans="22:23" ht="18" x14ac:dyDescent="0.2">
      <c r="V67" s="305" t="s">
        <v>1350</v>
      </c>
      <c r="W67" s="306" t="s">
        <v>1354</v>
      </c>
    </row>
    <row r="68" spans="22:23" ht="19" thickBot="1" x14ac:dyDescent="0.25">
      <c r="V68" s="307">
        <f>COUNTIF($W$20:$W$60,"[F]")</f>
        <v>0</v>
      </c>
      <c r="W68" s="308">
        <f>0/26%</f>
        <v>0</v>
      </c>
    </row>
    <row r="69" spans="22:23" ht="19" thickBot="1" x14ac:dyDescent="0.25">
      <c r="V69" s="303"/>
      <c r="W69" s="304"/>
    </row>
    <row r="70" spans="22:23" ht="18" x14ac:dyDescent="0.2">
      <c r="V70" s="299" t="s">
        <v>1351</v>
      </c>
      <c r="W70" s="300" t="s">
        <v>1355</v>
      </c>
    </row>
    <row r="71" spans="22:23" ht="19" thickBot="1" x14ac:dyDescent="0.25">
      <c r="V71" s="301">
        <f>COUNTIF($W$20:$W$60,"[G]")</f>
        <v>0</v>
      </c>
      <c r="W71" s="302">
        <f>0/26</f>
        <v>0</v>
      </c>
    </row>
    <row r="72" spans="22:23" ht="19" thickBot="1" x14ac:dyDescent="0.25">
      <c r="V72" s="303"/>
      <c r="W72" s="304"/>
    </row>
    <row r="73" spans="22:23" ht="18" x14ac:dyDescent="0.2">
      <c r="V73" s="305" t="s">
        <v>1352</v>
      </c>
      <c r="W73" s="306" t="s">
        <v>1356</v>
      </c>
    </row>
    <row r="74" spans="22:23" ht="19" thickBot="1" x14ac:dyDescent="0.25">
      <c r="V74" s="307">
        <f>COUNTIF($W$20:$W$60,"[H]")</f>
        <v>0</v>
      </c>
      <c r="W74" s="309">
        <f>0/26</f>
        <v>0</v>
      </c>
    </row>
    <row r="75" spans="22:23" ht="19" thickBot="1" x14ac:dyDescent="0.25">
      <c r="V75" s="303"/>
      <c r="W75" s="304"/>
    </row>
    <row r="76" spans="22:23" ht="18" x14ac:dyDescent="0.2">
      <c r="V76" s="299" t="s">
        <v>1338</v>
      </c>
      <c r="W76" s="300" t="s">
        <v>1344</v>
      </c>
    </row>
    <row r="77" spans="22:23" ht="19" thickBot="1" x14ac:dyDescent="0.25">
      <c r="V77" s="301">
        <f>COUNTIF($W$20:$W$60,"[MO]")</f>
        <v>25</v>
      </c>
      <c r="W77" s="310">
        <f>25/26</f>
        <v>0.96153846153846156</v>
      </c>
    </row>
    <row r="78" spans="22:23" ht="19" thickBot="1" x14ac:dyDescent="0.25">
      <c r="V78" s="303"/>
      <c r="W78" s="304"/>
    </row>
    <row r="79" spans="22:23" ht="18" x14ac:dyDescent="0.2">
      <c r="V79" s="305" t="s">
        <v>1345</v>
      </c>
      <c r="W79" s="311"/>
    </row>
    <row r="80" spans="22:23" ht="19" thickBot="1" x14ac:dyDescent="0.25">
      <c r="V80" s="307">
        <f>SUM(V65:V77)</f>
        <v>26</v>
      </c>
      <c r="W80" s="312"/>
    </row>
  </sheetData>
  <sheetProtection algorithmName="SHA-512" hashValue="k8/s2GTsxZrp2QhR5kc6/IUMvMwfi46hOxkdlFAzBT2Btnf/S8YB84kv0/YxmX4q/xB3w5D3VbGPT5nOjc4XXQ==" saltValue="Uq/FAQlHz2e2/i+wDwQMYQ==" spinCount="100000" sheet="1" objects="1" scenarios="1" selectLockedCells="1" selectUnlockedCells="1"/>
  <mergeCells count="13">
    <mergeCell ref="B4:C4"/>
    <mergeCell ref="B6:C6"/>
    <mergeCell ref="B2:I2"/>
    <mergeCell ref="D4:I4"/>
    <mergeCell ref="D6:I6"/>
    <mergeCell ref="X12:X19"/>
    <mergeCell ref="K8:P8"/>
    <mergeCell ref="R8:W8"/>
    <mergeCell ref="B10:I10"/>
    <mergeCell ref="K10:M10"/>
    <mergeCell ref="R10:W10"/>
    <mergeCell ref="B8:I8"/>
    <mergeCell ref="N10:P10"/>
  </mergeCells>
  <phoneticPr fontId="29" type="noConversion"/>
  <dataValidations count="6">
    <dataValidation type="list" allowBlank="1" showInputMessage="1" showErrorMessage="1" sqref="P20:P21 P23:P24 P26:P27 P29:P47 P49:P50 P55:P60 N20:O60 R20:U60" xr:uid="{00000000-0002-0000-0400-000000000000}">
      <formula1>"[YS],[NO]"</formula1>
    </dataValidation>
    <dataValidation type="list" allowBlank="1" showInputMessage="1" showErrorMessage="1" sqref="V20:V60" xr:uid="{00000000-0002-0000-0400-000001000000}">
      <formula1>"[IC],[EC]"</formula1>
    </dataValidation>
    <dataValidation type="list" allowBlank="1" showInputMessage="1" showErrorMessage="1" sqref="W20:W60" xr:uid="{00000000-0002-0000-0400-000002000000}">
      <formula1>"[E],[F],[G],[H],[MO],[IC]"</formula1>
    </dataValidation>
    <dataValidation type="list" allowBlank="1" showInputMessage="1" showErrorMessage="1" sqref="K20:K60" xr:uid="{00000000-0002-0000-0400-000003000000}">
      <formula1>"[OS],[TS],[LR],[OR]"</formula1>
    </dataValidation>
    <dataValidation type="list" allowBlank="1" showInputMessage="1" showErrorMessage="1" sqref="L20:L60" xr:uid="{00000000-0002-0000-0400-000004000000}">
      <formula1>"[QL],[QN],[BO],[NO}"</formula1>
    </dataValidation>
    <dataValidation type="list" allowBlank="1" showInputMessage="1" showErrorMessage="1" sqref="M20:M60" xr:uid="{00000000-0002-0000-0400-000005000000}">
      <formula1>"[BS],[WS],[MX],[ON],[CA],[RA],[OL],[NO]"</formula1>
    </dataValidation>
  </dataValidations>
  <pageMargins left="0.7" right="0.7" top="0.78740157499999996" bottom="0.78740157499999996" header="0.3" footer="0.3"/>
  <pageSetup paperSize="9"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E80"/>
  <sheetViews>
    <sheetView tabSelected="1" zoomScale="50" zoomScaleNormal="50" workbookViewId="0">
      <selection activeCell="B2" sqref="B2:I2"/>
    </sheetView>
  </sheetViews>
  <sheetFormatPr baseColWidth="10" defaultColWidth="10.83203125" defaultRowHeight="14" x14ac:dyDescent="0.2"/>
  <cols>
    <col min="1" max="1" width="10.83203125" style="75"/>
    <col min="2" max="3" width="43.83203125" style="73" customWidth="1"/>
    <col min="4" max="6" width="43.83203125" style="74" customWidth="1"/>
    <col min="7" max="9" width="43.83203125" style="75" customWidth="1"/>
    <col min="10" max="10" width="18.83203125" style="75" customWidth="1"/>
    <col min="11" max="25" width="46.1640625" style="75" customWidth="1"/>
    <col min="26" max="26" width="13" style="75" customWidth="1"/>
    <col min="27" max="31" width="32.33203125" style="75" customWidth="1"/>
    <col min="32" max="16384" width="10.83203125" style="75"/>
  </cols>
  <sheetData>
    <row r="1" spans="2:31" ht="15.5" customHeight="1" thickBot="1" x14ac:dyDescent="0.25"/>
    <row r="2" spans="2:31" ht="45" customHeight="1" thickBot="1" x14ac:dyDescent="0.25">
      <c r="B2" s="455" t="s">
        <v>0</v>
      </c>
      <c r="C2" s="456"/>
      <c r="D2" s="456"/>
      <c r="E2" s="456"/>
      <c r="F2" s="456"/>
      <c r="G2" s="456"/>
      <c r="H2" s="456"/>
      <c r="I2" s="457"/>
    </row>
    <row r="3" spans="2:31" ht="15.5" customHeight="1" thickBot="1" x14ac:dyDescent="0.25"/>
    <row r="4" spans="2:31" ht="24.5" customHeight="1" thickBot="1" x14ac:dyDescent="0.25">
      <c r="B4" s="402" t="s">
        <v>1</v>
      </c>
      <c r="C4" s="453"/>
      <c r="D4" s="402" t="s">
        <v>1600</v>
      </c>
      <c r="E4" s="403"/>
      <c r="F4" s="403"/>
      <c r="G4" s="403"/>
      <c r="H4" s="403"/>
      <c r="I4" s="453"/>
    </row>
    <row r="5" spans="2:31" ht="15" customHeight="1" thickBot="1" x14ac:dyDescent="0.25">
      <c r="B5" s="76"/>
      <c r="C5" s="76"/>
      <c r="D5" s="76"/>
      <c r="E5" s="76"/>
    </row>
    <row r="6" spans="2:31" ht="24.5" customHeight="1" thickBot="1" x14ac:dyDescent="0.25">
      <c r="B6" s="407" t="s">
        <v>2</v>
      </c>
      <c r="C6" s="454"/>
      <c r="D6" s="402" t="s">
        <v>3</v>
      </c>
      <c r="E6" s="403"/>
      <c r="F6" s="403"/>
      <c r="G6" s="403"/>
      <c r="H6" s="403"/>
      <c r="I6" s="453"/>
    </row>
    <row r="7" spans="2:31" ht="15.5" customHeight="1" thickBot="1" x14ac:dyDescent="0.25"/>
    <row r="8" spans="2:31" ht="60" customHeight="1" thickBot="1" x14ac:dyDescent="0.25">
      <c r="B8" s="450" t="s">
        <v>1367</v>
      </c>
      <c r="C8" s="451"/>
      <c r="D8" s="451"/>
      <c r="E8" s="451"/>
      <c r="F8" s="451"/>
      <c r="G8" s="451"/>
      <c r="H8" s="451"/>
      <c r="I8" s="452"/>
      <c r="K8" s="441" t="s">
        <v>1376</v>
      </c>
      <c r="L8" s="442"/>
      <c r="M8" s="442"/>
      <c r="N8" s="442"/>
      <c r="O8" s="442"/>
      <c r="P8" s="442"/>
      <c r="Q8" s="442"/>
      <c r="R8" s="442"/>
      <c r="S8" s="442"/>
      <c r="T8" s="442"/>
      <c r="U8" s="442"/>
      <c r="V8" s="442"/>
      <c r="W8" s="442"/>
      <c r="X8" s="442"/>
      <c r="Y8" s="443"/>
    </row>
    <row r="9" spans="2:31" ht="15" customHeight="1" thickBot="1" x14ac:dyDescent="0.25"/>
    <row r="10" spans="2:31" s="78" customFormat="1" ht="45" customHeight="1" thickBot="1" x14ac:dyDescent="0.25">
      <c r="B10" s="444" t="s">
        <v>1172</v>
      </c>
      <c r="C10" s="445"/>
      <c r="D10" s="445"/>
      <c r="E10" s="445"/>
      <c r="F10" s="445"/>
      <c r="G10" s="445"/>
      <c r="H10" s="445"/>
      <c r="I10" s="446"/>
      <c r="J10" s="77"/>
      <c r="K10" s="393" t="s">
        <v>1369</v>
      </c>
      <c r="L10" s="394"/>
      <c r="M10" s="395"/>
      <c r="N10" s="393" t="s">
        <v>1381</v>
      </c>
      <c r="O10" s="394"/>
      <c r="P10" s="395"/>
      <c r="Q10" s="393" t="s">
        <v>1382</v>
      </c>
      <c r="R10" s="394"/>
      <c r="S10" s="394"/>
      <c r="T10" s="394"/>
      <c r="U10" s="395"/>
      <c r="V10" s="393" t="s">
        <v>1391</v>
      </c>
      <c r="W10" s="395"/>
      <c r="X10" s="393" t="s">
        <v>1392</v>
      </c>
      <c r="Y10" s="395"/>
    </row>
    <row r="11" spans="2:31" ht="91.5" customHeight="1" thickBot="1" x14ac:dyDescent="0.25">
      <c r="B11" s="79" t="s">
        <v>5</v>
      </c>
      <c r="C11" s="80" t="s">
        <v>1174</v>
      </c>
      <c r="D11" s="81" t="s">
        <v>1175</v>
      </c>
      <c r="E11" s="81" t="s">
        <v>1176</v>
      </c>
      <c r="F11" s="81" t="s">
        <v>1177</v>
      </c>
      <c r="G11" s="82" t="s">
        <v>684</v>
      </c>
      <c r="H11" s="83" t="s">
        <v>1178</v>
      </c>
      <c r="I11" s="82" t="s">
        <v>1179</v>
      </c>
      <c r="J11" s="84" t="s">
        <v>1180</v>
      </c>
      <c r="K11" s="85" t="s">
        <v>1183</v>
      </c>
      <c r="L11" s="86" t="s">
        <v>1378</v>
      </c>
      <c r="M11" s="87" t="s">
        <v>1377</v>
      </c>
      <c r="N11" s="88" t="s">
        <v>1379</v>
      </c>
      <c r="O11" s="89" t="s">
        <v>1380</v>
      </c>
      <c r="P11" s="90" t="s">
        <v>1389</v>
      </c>
      <c r="Q11" s="91" t="s">
        <v>1383</v>
      </c>
      <c r="R11" s="92" t="s">
        <v>1384</v>
      </c>
      <c r="S11" s="92" t="s">
        <v>1385</v>
      </c>
      <c r="T11" s="92" t="s">
        <v>1498</v>
      </c>
      <c r="U11" s="93" t="s">
        <v>1390</v>
      </c>
      <c r="V11" s="94" t="s">
        <v>1386</v>
      </c>
      <c r="W11" s="95" t="s">
        <v>1387</v>
      </c>
      <c r="X11" s="96" t="s">
        <v>1388</v>
      </c>
      <c r="Y11" s="97" t="s">
        <v>1586</v>
      </c>
      <c r="AA11" s="464" t="s">
        <v>1576</v>
      </c>
      <c r="AB11" s="465"/>
      <c r="AC11" s="465"/>
      <c r="AD11" s="465"/>
      <c r="AE11" s="466"/>
    </row>
    <row r="12" spans="2:31" ht="16.5" customHeight="1" x14ac:dyDescent="0.2">
      <c r="B12" s="98"/>
      <c r="C12" s="99"/>
      <c r="D12" s="99"/>
      <c r="E12" s="99"/>
      <c r="F12" s="99"/>
      <c r="G12" s="99"/>
      <c r="H12" s="99"/>
      <c r="I12" s="100"/>
      <c r="J12" s="101" t="s">
        <v>1192</v>
      </c>
      <c r="K12" s="102" t="s">
        <v>1568</v>
      </c>
      <c r="L12" s="103" t="s">
        <v>1520</v>
      </c>
      <c r="M12" s="104" t="s">
        <v>1520</v>
      </c>
      <c r="N12" s="105" t="s">
        <v>1162</v>
      </c>
      <c r="O12" s="106" t="s">
        <v>1568</v>
      </c>
      <c r="P12" s="107" t="s">
        <v>1568</v>
      </c>
      <c r="Q12" s="108" t="s">
        <v>1521</v>
      </c>
      <c r="R12" s="109" t="s">
        <v>1522</v>
      </c>
      <c r="S12" s="109" t="s">
        <v>1523</v>
      </c>
      <c r="T12" s="106" t="s">
        <v>1568</v>
      </c>
      <c r="U12" s="110" t="s">
        <v>1524</v>
      </c>
      <c r="V12" s="108" t="s">
        <v>1524</v>
      </c>
      <c r="W12" s="107" t="s">
        <v>1568</v>
      </c>
      <c r="X12" s="108" t="s">
        <v>1580</v>
      </c>
      <c r="Y12" s="110" t="s">
        <v>1583</v>
      </c>
      <c r="AA12" s="458" t="s">
        <v>1579</v>
      </c>
      <c r="AB12" s="459"/>
      <c r="AC12" s="459"/>
      <c r="AD12" s="459"/>
      <c r="AE12" s="460"/>
    </row>
    <row r="13" spans="2:31" ht="16.5" customHeight="1" x14ac:dyDescent="0.2">
      <c r="B13" s="111"/>
      <c r="C13" s="112"/>
      <c r="D13" s="112"/>
      <c r="E13" s="112"/>
      <c r="F13" s="112"/>
      <c r="G13" s="112"/>
      <c r="H13" s="112"/>
      <c r="I13" s="113"/>
      <c r="J13" s="114"/>
      <c r="K13" s="115" t="s">
        <v>1195</v>
      </c>
      <c r="L13" s="116" t="s">
        <v>1139</v>
      </c>
      <c r="M13" s="117" t="s">
        <v>1139</v>
      </c>
      <c r="N13" s="118"/>
      <c r="O13" s="116" t="s">
        <v>1209</v>
      </c>
      <c r="P13" s="117" t="s">
        <v>1406</v>
      </c>
      <c r="Q13" s="119"/>
      <c r="R13" s="120"/>
      <c r="S13" s="120"/>
      <c r="T13" s="121" t="s">
        <v>1499</v>
      </c>
      <c r="U13" s="122"/>
      <c r="V13" s="119" t="s">
        <v>1581</v>
      </c>
      <c r="W13" s="122" t="s">
        <v>1566</v>
      </c>
      <c r="X13" s="119"/>
      <c r="Y13" s="122"/>
      <c r="AA13" s="458"/>
      <c r="AB13" s="459"/>
      <c r="AC13" s="459"/>
      <c r="AD13" s="459"/>
      <c r="AE13" s="460"/>
    </row>
    <row r="14" spans="2:31" ht="16.5" customHeight="1" x14ac:dyDescent="0.2">
      <c r="B14" s="111"/>
      <c r="C14" s="112"/>
      <c r="D14" s="112"/>
      <c r="E14" s="112"/>
      <c r="F14" s="112"/>
      <c r="G14" s="112"/>
      <c r="H14" s="112"/>
      <c r="I14" s="113"/>
      <c r="J14" s="114"/>
      <c r="K14" s="118" t="s">
        <v>1203</v>
      </c>
      <c r="L14" s="116"/>
      <c r="M14" s="117"/>
      <c r="N14" s="118"/>
      <c r="O14" s="116" t="s">
        <v>1402</v>
      </c>
      <c r="P14" s="117" t="s">
        <v>1407</v>
      </c>
      <c r="Q14" s="119"/>
      <c r="R14" s="120"/>
      <c r="S14" s="120"/>
      <c r="T14" s="120" t="s">
        <v>1500</v>
      </c>
      <c r="U14" s="122"/>
      <c r="V14" s="119"/>
      <c r="W14" s="122" t="s">
        <v>1567</v>
      </c>
      <c r="X14" s="119"/>
      <c r="Y14" s="122"/>
      <c r="AA14" s="458"/>
      <c r="AB14" s="459"/>
      <c r="AC14" s="459"/>
      <c r="AD14" s="459"/>
      <c r="AE14" s="460"/>
    </row>
    <row r="15" spans="2:31" ht="16.5" customHeight="1" x14ac:dyDescent="0.2">
      <c r="B15" s="111"/>
      <c r="C15" s="112"/>
      <c r="D15" s="112"/>
      <c r="E15" s="112"/>
      <c r="F15" s="112"/>
      <c r="G15" s="112"/>
      <c r="H15" s="112"/>
      <c r="I15" s="113"/>
      <c r="J15" s="114"/>
      <c r="K15" s="118" t="s">
        <v>1210</v>
      </c>
      <c r="L15" s="116"/>
      <c r="M15" s="117"/>
      <c r="N15" s="118"/>
      <c r="O15" s="116" t="s">
        <v>1403</v>
      </c>
      <c r="P15" s="117" t="s">
        <v>1408</v>
      </c>
      <c r="Q15" s="119"/>
      <c r="R15" s="120"/>
      <c r="S15" s="120"/>
      <c r="T15" s="121" t="s">
        <v>1501</v>
      </c>
      <c r="U15" s="122"/>
      <c r="V15" s="119"/>
      <c r="W15" s="122" t="s">
        <v>1569</v>
      </c>
      <c r="X15" s="119"/>
      <c r="Y15" s="122"/>
      <c r="AA15" s="458"/>
      <c r="AB15" s="459"/>
      <c r="AC15" s="459"/>
      <c r="AD15" s="459"/>
      <c r="AE15" s="460"/>
    </row>
    <row r="16" spans="2:31" ht="16.5" customHeight="1" x14ac:dyDescent="0.2">
      <c r="B16" s="111"/>
      <c r="C16" s="112"/>
      <c r="D16" s="112"/>
      <c r="E16" s="112"/>
      <c r="F16" s="112"/>
      <c r="G16" s="112"/>
      <c r="H16" s="112"/>
      <c r="I16" s="113"/>
      <c r="J16" s="114"/>
      <c r="K16" s="118"/>
      <c r="L16" s="116"/>
      <c r="M16" s="117"/>
      <c r="N16" s="118"/>
      <c r="O16" s="116"/>
      <c r="P16" s="117" t="s">
        <v>1409</v>
      </c>
      <c r="Q16" s="123"/>
      <c r="R16" s="124"/>
      <c r="S16" s="124"/>
      <c r="T16" s="124"/>
      <c r="U16" s="125"/>
      <c r="V16" s="123"/>
      <c r="W16" s="122" t="s">
        <v>1570</v>
      </c>
      <c r="X16" s="123"/>
      <c r="Y16" s="125"/>
      <c r="AA16" s="458"/>
      <c r="AB16" s="459"/>
      <c r="AC16" s="459"/>
      <c r="AD16" s="459"/>
      <c r="AE16" s="460"/>
    </row>
    <row r="17" spans="2:31" ht="16.5" customHeight="1" x14ac:dyDescent="0.2">
      <c r="B17" s="111"/>
      <c r="C17" s="112"/>
      <c r="D17" s="112"/>
      <c r="E17" s="112"/>
      <c r="F17" s="112"/>
      <c r="G17" s="112"/>
      <c r="H17" s="112"/>
      <c r="I17" s="113"/>
      <c r="J17" s="114"/>
      <c r="K17" s="118"/>
      <c r="L17" s="116"/>
      <c r="M17" s="117"/>
      <c r="N17" s="118"/>
      <c r="O17" s="116"/>
      <c r="P17" s="117" t="s">
        <v>1410</v>
      </c>
      <c r="Q17" s="123"/>
      <c r="R17" s="124"/>
      <c r="S17" s="124"/>
      <c r="T17" s="124"/>
      <c r="U17" s="125"/>
      <c r="V17" s="123"/>
      <c r="W17" s="122" t="s">
        <v>1571</v>
      </c>
      <c r="X17" s="123"/>
      <c r="Y17" s="125"/>
      <c r="AA17" s="458"/>
      <c r="AB17" s="459"/>
      <c r="AC17" s="459"/>
      <c r="AD17" s="459"/>
      <c r="AE17" s="460"/>
    </row>
    <row r="18" spans="2:31" ht="16.5" customHeight="1" x14ac:dyDescent="0.2">
      <c r="B18" s="126"/>
      <c r="C18" s="127"/>
      <c r="D18" s="128"/>
      <c r="E18" s="128"/>
      <c r="F18" s="128"/>
      <c r="G18" s="129"/>
      <c r="H18" s="129"/>
      <c r="I18" s="130"/>
      <c r="J18" s="131"/>
      <c r="K18" s="132"/>
      <c r="L18" s="133"/>
      <c r="M18" s="134"/>
      <c r="N18" s="135"/>
      <c r="O18" s="133"/>
      <c r="P18" s="117" t="s">
        <v>1411</v>
      </c>
      <c r="Q18" s="135"/>
      <c r="R18" s="133"/>
      <c r="S18" s="133"/>
      <c r="T18" s="136"/>
      <c r="U18" s="134"/>
      <c r="V18" s="137"/>
      <c r="W18" s="122" t="s">
        <v>1572</v>
      </c>
      <c r="X18" s="137"/>
      <c r="Y18" s="134"/>
      <c r="AA18" s="458"/>
      <c r="AB18" s="459"/>
      <c r="AC18" s="459"/>
      <c r="AD18" s="459"/>
      <c r="AE18" s="460"/>
    </row>
    <row r="19" spans="2:31" ht="16.5" customHeight="1" x14ac:dyDescent="0.2">
      <c r="B19" s="111"/>
      <c r="C19" s="112"/>
      <c r="D19" s="112"/>
      <c r="E19" s="112"/>
      <c r="F19" s="112"/>
      <c r="G19" s="112"/>
      <c r="H19" s="112"/>
      <c r="I19" s="113"/>
      <c r="J19" s="114"/>
      <c r="K19" s="118"/>
      <c r="L19" s="116"/>
      <c r="M19" s="117"/>
      <c r="N19" s="118"/>
      <c r="O19" s="116"/>
      <c r="P19" s="117"/>
      <c r="Q19" s="123"/>
      <c r="R19" s="124"/>
      <c r="S19" s="124"/>
      <c r="T19" s="124"/>
      <c r="U19" s="125"/>
      <c r="V19" s="123"/>
      <c r="W19" s="138" t="s">
        <v>1573</v>
      </c>
      <c r="X19" s="123"/>
      <c r="Y19" s="125"/>
      <c r="AA19" s="458"/>
      <c r="AB19" s="459"/>
      <c r="AC19" s="459"/>
      <c r="AD19" s="459"/>
      <c r="AE19" s="460"/>
    </row>
    <row r="20" spans="2:31" ht="16.5" customHeight="1" x14ac:dyDescent="0.2">
      <c r="B20" s="126"/>
      <c r="C20" s="127"/>
      <c r="D20" s="128"/>
      <c r="E20" s="128"/>
      <c r="F20" s="128"/>
      <c r="G20" s="129"/>
      <c r="H20" s="129"/>
      <c r="I20" s="130"/>
      <c r="J20" s="131"/>
      <c r="K20" s="132"/>
      <c r="L20" s="133"/>
      <c r="M20" s="134"/>
      <c r="N20" s="135"/>
      <c r="O20" s="133"/>
      <c r="P20" s="134"/>
      <c r="Q20" s="135"/>
      <c r="R20" s="133"/>
      <c r="S20" s="133"/>
      <c r="T20" s="136"/>
      <c r="U20" s="134"/>
      <c r="V20" s="137"/>
      <c r="W20" s="139" t="s">
        <v>1574</v>
      </c>
      <c r="X20" s="137"/>
      <c r="Y20" s="134"/>
      <c r="AA20" s="458"/>
      <c r="AB20" s="459"/>
      <c r="AC20" s="459"/>
      <c r="AD20" s="459"/>
      <c r="AE20" s="460"/>
    </row>
    <row r="21" spans="2:31" ht="16.5" customHeight="1" thickBot="1" x14ac:dyDescent="0.25">
      <c r="B21" s="140"/>
      <c r="C21" s="141"/>
      <c r="D21" s="141"/>
      <c r="E21" s="141"/>
      <c r="F21" s="141"/>
      <c r="G21" s="141"/>
      <c r="H21" s="141"/>
      <c r="I21" s="142"/>
      <c r="J21" s="143"/>
      <c r="K21" s="144"/>
      <c r="L21" s="145"/>
      <c r="M21" s="146"/>
      <c r="N21" s="144"/>
      <c r="O21" s="145"/>
      <c r="P21" s="146"/>
      <c r="Q21" s="147"/>
      <c r="R21" s="148"/>
      <c r="S21" s="148"/>
      <c r="T21" s="148"/>
      <c r="U21" s="149"/>
      <c r="V21" s="147"/>
      <c r="W21" s="150" t="s">
        <v>1575</v>
      </c>
      <c r="X21" s="147"/>
      <c r="Y21" s="149"/>
      <c r="AA21" s="461"/>
      <c r="AB21" s="462"/>
      <c r="AC21" s="462"/>
      <c r="AD21" s="462"/>
      <c r="AE21" s="463"/>
    </row>
    <row r="22" spans="2:31" ht="283" customHeight="1" x14ac:dyDescent="0.2">
      <c r="B22" s="151" t="s">
        <v>8</v>
      </c>
      <c r="C22" s="152" t="s">
        <v>1317</v>
      </c>
      <c r="D22" s="152">
        <v>2021</v>
      </c>
      <c r="E22" s="152" t="s">
        <v>60</v>
      </c>
      <c r="F22" s="152" t="s">
        <v>1318</v>
      </c>
      <c r="G22" s="152" t="s">
        <v>946</v>
      </c>
      <c r="H22" s="152" t="s">
        <v>1319</v>
      </c>
      <c r="I22" s="153" t="str">
        <f t="shared" ref="I22:I75" si="0">CONCATENATE(C22," (",D22,"). ",E22,". ",F22,".")</f>
        <v>Allingham, E., Burger, B., &amp; Wöllner, C. (2021). Motor performance in violin bowing: Effects of attentional focus on acoustical, physiological and physical parameters of a sound-producing action. Journal of New Music Research, 50(5), 428-446.</v>
      </c>
      <c r="J22" s="154"/>
      <c r="K22" s="155" t="s">
        <v>1224</v>
      </c>
      <c r="L22" s="156" t="s">
        <v>1401</v>
      </c>
      <c r="M22" s="157" t="s">
        <v>1400</v>
      </c>
      <c r="N22" s="158">
        <v>32</v>
      </c>
      <c r="O22" s="159" t="s">
        <v>1225</v>
      </c>
      <c r="P22" s="160" t="s">
        <v>1412</v>
      </c>
      <c r="Q22" s="161" t="s">
        <v>1418</v>
      </c>
      <c r="R22" s="162" t="s">
        <v>1421</v>
      </c>
      <c r="S22" s="162" t="s">
        <v>1422</v>
      </c>
      <c r="T22" s="162" t="s">
        <v>1502</v>
      </c>
      <c r="U22" s="163" t="s">
        <v>1483</v>
      </c>
      <c r="V22" s="164" t="s">
        <v>1525</v>
      </c>
      <c r="W22" s="165" t="s">
        <v>1526</v>
      </c>
      <c r="X22" s="166" t="s">
        <v>1577</v>
      </c>
      <c r="Y22" s="167" t="s">
        <v>1595</v>
      </c>
    </row>
    <row r="23" spans="2:31" ht="100" customHeight="1" x14ac:dyDescent="0.2">
      <c r="B23" s="168"/>
      <c r="C23" s="169"/>
      <c r="D23" s="170"/>
      <c r="E23" s="170"/>
      <c r="F23" s="170"/>
      <c r="G23" s="171"/>
      <c r="H23" s="171"/>
      <c r="I23" s="172"/>
      <c r="J23" s="173"/>
      <c r="K23" s="174"/>
      <c r="L23" s="175"/>
      <c r="M23" s="176"/>
      <c r="N23" s="177"/>
      <c r="O23" s="178"/>
      <c r="P23" s="179"/>
      <c r="Q23" s="180" t="s">
        <v>1419</v>
      </c>
      <c r="R23" s="181" t="s">
        <v>1423</v>
      </c>
      <c r="S23" s="181" t="s">
        <v>1424</v>
      </c>
      <c r="T23" s="181"/>
      <c r="U23" s="182"/>
      <c r="V23" s="183"/>
      <c r="W23" s="184"/>
      <c r="X23" s="185"/>
      <c r="Y23" s="186"/>
    </row>
    <row r="24" spans="2:31" ht="100" customHeight="1" thickBot="1" x14ac:dyDescent="0.25">
      <c r="B24" s="187"/>
      <c r="C24" s="188"/>
      <c r="D24" s="189"/>
      <c r="E24" s="189"/>
      <c r="F24" s="189"/>
      <c r="G24" s="190"/>
      <c r="H24" s="190"/>
      <c r="I24" s="191"/>
      <c r="J24" s="173"/>
      <c r="K24" s="192"/>
      <c r="L24" s="193"/>
      <c r="M24" s="194"/>
      <c r="N24" s="195"/>
      <c r="O24" s="196"/>
      <c r="P24" s="197"/>
      <c r="Q24" s="198" t="s">
        <v>1420</v>
      </c>
      <c r="R24" s="199" t="s">
        <v>1425</v>
      </c>
      <c r="S24" s="199" t="s">
        <v>1424</v>
      </c>
      <c r="T24" s="199"/>
      <c r="U24" s="200"/>
      <c r="V24" s="201"/>
      <c r="W24" s="202"/>
      <c r="X24" s="203"/>
      <c r="Y24" s="204"/>
    </row>
    <row r="25" spans="2:31" ht="283" customHeight="1" x14ac:dyDescent="0.2">
      <c r="B25" s="151" t="s">
        <v>11</v>
      </c>
      <c r="C25" s="152" t="s">
        <v>1262</v>
      </c>
      <c r="D25" s="152">
        <v>2022</v>
      </c>
      <c r="E25" s="152" t="s">
        <v>18</v>
      </c>
      <c r="F25" s="152" t="s">
        <v>1263</v>
      </c>
      <c r="G25" s="152" t="s">
        <v>810</v>
      </c>
      <c r="H25" s="152" t="s">
        <v>1264</v>
      </c>
      <c r="I25" s="153" t="str">
        <f t="shared" si="0"/>
        <v>Allingham, E., &amp; Wöllner, C. (2022). Effects of Attentional Focus on Motor Performance and Physiology in a Slow-Motion Violin Bow-Control Task: Evidence for the Constrained Action Hypothesis in Bowed String Technique. Journal of Research in Music Education, 70(2), 168-189.</v>
      </c>
      <c r="J25" s="173"/>
      <c r="K25" s="155" t="s">
        <v>1224</v>
      </c>
      <c r="L25" s="156" t="s">
        <v>1506</v>
      </c>
      <c r="M25" s="157" t="s">
        <v>1505</v>
      </c>
      <c r="N25" s="158">
        <v>33</v>
      </c>
      <c r="O25" s="159" t="s">
        <v>1225</v>
      </c>
      <c r="P25" s="160" t="s">
        <v>1412</v>
      </c>
      <c r="Q25" s="161" t="s">
        <v>1426</v>
      </c>
      <c r="R25" s="162" t="s">
        <v>1421</v>
      </c>
      <c r="S25" s="162" t="s">
        <v>1422</v>
      </c>
      <c r="T25" s="162" t="s">
        <v>1502</v>
      </c>
      <c r="U25" s="163" t="s">
        <v>1484</v>
      </c>
      <c r="V25" s="164" t="s">
        <v>1527</v>
      </c>
      <c r="W25" s="165" t="s">
        <v>1528</v>
      </c>
      <c r="X25" s="166" t="s">
        <v>1578</v>
      </c>
      <c r="Y25" s="167" t="s">
        <v>1589</v>
      </c>
    </row>
    <row r="26" spans="2:31" ht="100" customHeight="1" x14ac:dyDescent="0.2">
      <c r="B26" s="168"/>
      <c r="C26" s="169"/>
      <c r="D26" s="170"/>
      <c r="E26" s="170"/>
      <c r="F26" s="170"/>
      <c r="G26" s="171"/>
      <c r="H26" s="171"/>
      <c r="I26" s="172"/>
      <c r="J26" s="173"/>
      <c r="K26" s="174"/>
      <c r="L26" s="175"/>
      <c r="M26" s="176"/>
      <c r="N26" s="177"/>
      <c r="O26" s="178"/>
      <c r="P26" s="179"/>
      <c r="Q26" s="180" t="s">
        <v>1419</v>
      </c>
      <c r="R26" s="181" t="s">
        <v>1423</v>
      </c>
      <c r="S26" s="181" t="s">
        <v>1424</v>
      </c>
      <c r="T26" s="181"/>
      <c r="U26" s="182"/>
      <c r="V26" s="183"/>
      <c r="W26" s="184"/>
      <c r="X26" s="185"/>
      <c r="Y26" s="186"/>
    </row>
    <row r="27" spans="2:31" ht="100" customHeight="1" thickBot="1" x14ac:dyDescent="0.25">
      <c r="B27" s="187"/>
      <c r="C27" s="188"/>
      <c r="D27" s="189"/>
      <c r="E27" s="189"/>
      <c r="F27" s="189"/>
      <c r="G27" s="190"/>
      <c r="H27" s="190"/>
      <c r="I27" s="191"/>
      <c r="J27" s="173"/>
      <c r="K27" s="192"/>
      <c r="L27" s="193"/>
      <c r="M27" s="194"/>
      <c r="N27" s="195"/>
      <c r="O27" s="196"/>
      <c r="P27" s="197"/>
      <c r="Q27" s="198" t="s">
        <v>1420</v>
      </c>
      <c r="R27" s="199" t="s">
        <v>1425</v>
      </c>
      <c r="S27" s="199" t="s">
        <v>1424</v>
      </c>
      <c r="T27" s="199"/>
      <c r="U27" s="200"/>
      <c r="V27" s="201"/>
      <c r="W27" s="202"/>
      <c r="X27" s="203"/>
      <c r="Y27" s="204"/>
    </row>
    <row r="28" spans="2:31" ht="283" customHeight="1" x14ac:dyDescent="0.2">
      <c r="B28" s="151" t="s">
        <v>13</v>
      </c>
      <c r="C28" s="152" t="s">
        <v>1271</v>
      </c>
      <c r="D28" s="152">
        <v>2017</v>
      </c>
      <c r="E28" s="152" t="s">
        <v>599</v>
      </c>
      <c r="F28" s="152" t="s">
        <v>1272</v>
      </c>
      <c r="G28" s="152" t="s">
        <v>818</v>
      </c>
      <c r="H28" s="152" t="s">
        <v>1273</v>
      </c>
      <c r="I28" s="153" t="str">
        <f t="shared" si="0"/>
        <v>Atkins, R. L. (2017). Effects of focus of attention on tone production in trained singers. Journal of Research in Music Education, 64(4), 421-434.</v>
      </c>
      <c r="J28" s="173"/>
      <c r="K28" s="155" t="s">
        <v>1237</v>
      </c>
      <c r="L28" s="156" t="s">
        <v>1507</v>
      </c>
      <c r="M28" s="157" t="s">
        <v>1139</v>
      </c>
      <c r="N28" s="158">
        <v>22</v>
      </c>
      <c r="O28" s="159" t="s">
        <v>1404</v>
      </c>
      <c r="P28" s="160" t="s">
        <v>1413</v>
      </c>
      <c r="Q28" s="161" t="s">
        <v>1427</v>
      </c>
      <c r="R28" s="162" t="s">
        <v>1421</v>
      </c>
      <c r="S28" s="162" t="s">
        <v>1422</v>
      </c>
      <c r="T28" s="162" t="s">
        <v>1502</v>
      </c>
      <c r="U28" s="163" t="s">
        <v>1485</v>
      </c>
      <c r="V28" s="164" t="s">
        <v>1531</v>
      </c>
      <c r="W28" s="165" t="s">
        <v>1530</v>
      </c>
      <c r="X28" s="166" t="s">
        <v>1529</v>
      </c>
      <c r="Y28" s="167" t="s">
        <v>1588</v>
      </c>
    </row>
    <row r="29" spans="2:31" ht="100" customHeight="1" x14ac:dyDescent="0.2">
      <c r="B29" s="168"/>
      <c r="C29" s="169"/>
      <c r="D29" s="170"/>
      <c r="E29" s="170"/>
      <c r="F29" s="170"/>
      <c r="G29" s="171"/>
      <c r="H29" s="171"/>
      <c r="I29" s="172"/>
      <c r="J29" s="173"/>
      <c r="K29" s="174"/>
      <c r="L29" s="175"/>
      <c r="M29" s="176"/>
      <c r="N29" s="177"/>
      <c r="O29" s="178"/>
      <c r="P29" s="179"/>
      <c r="Q29" s="180" t="s">
        <v>1428</v>
      </c>
      <c r="R29" s="181" t="s">
        <v>1429</v>
      </c>
      <c r="S29" s="181" t="s">
        <v>1422</v>
      </c>
      <c r="T29" s="181"/>
      <c r="U29" s="182"/>
      <c r="V29" s="183"/>
      <c r="W29" s="184"/>
      <c r="X29" s="185"/>
      <c r="Y29" s="186"/>
    </row>
    <row r="30" spans="2:31" ht="100" customHeight="1" x14ac:dyDescent="0.2">
      <c r="B30" s="168"/>
      <c r="C30" s="169"/>
      <c r="D30" s="170"/>
      <c r="E30" s="170"/>
      <c r="F30" s="170"/>
      <c r="G30" s="171"/>
      <c r="H30" s="171"/>
      <c r="I30" s="172"/>
      <c r="J30" s="173"/>
      <c r="K30" s="174"/>
      <c r="L30" s="175"/>
      <c r="M30" s="176"/>
      <c r="N30" s="177"/>
      <c r="O30" s="178"/>
      <c r="P30" s="179"/>
      <c r="Q30" s="180" t="s">
        <v>1430</v>
      </c>
      <c r="R30" s="181" t="s">
        <v>1431</v>
      </c>
      <c r="S30" s="181" t="s">
        <v>1424</v>
      </c>
      <c r="T30" s="181"/>
      <c r="U30" s="182"/>
      <c r="V30" s="183"/>
      <c r="W30" s="184"/>
      <c r="X30" s="185"/>
      <c r="Y30" s="186"/>
    </row>
    <row r="31" spans="2:31" ht="100" customHeight="1" x14ac:dyDescent="0.2">
      <c r="B31" s="168"/>
      <c r="C31" s="169"/>
      <c r="D31" s="170"/>
      <c r="E31" s="170"/>
      <c r="F31" s="170"/>
      <c r="G31" s="171"/>
      <c r="H31" s="171"/>
      <c r="I31" s="172"/>
      <c r="J31" s="173"/>
      <c r="K31" s="174"/>
      <c r="L31" s="175"/>
      <c r="M31" s="176"/>
      <c r="N31" s="177"/>
      <c r="O31" s="178"/>
      <c r="P31" s="179"/>
      <c r="Q31" s="180" t="s">
        <v>1432</v>
      </c>
      <c r="R31" s="181" t="s">
        <v>1431</v>
      </c>
      <c r="S31" s="181" t="s">
        <v>1424</v>
      </c>
      <c r="T31" s="181"/>
      <c r="U31" s="182"/>
      <c r="V31" s="183"/>
      <c r="W31" s="184"/>
      <c r="X31" s="185"/>
      <c r="Y31" s="186"/>
    </row>
    <row r="32" spans="2:31" ht="100" customHeight="1" x14ac:dyDescent="0.2">
      <c r="B32" s="168"/>
      <c r="C32" s="169"/>
      <c r="D32" s="170"/>
      <c r="E32" s="170"/>
      <c r="F32" s="170"/>
      <c r="G32" s="171"/>
      <c r="H32" s="171"/>
      <c r="I32" s="172"/>
      <c r="J32" s="173"/>
      <c r="K32" s="174"/>
      <c r="L32" s="175"/>
      <c r="M32" s="176"/>
      <c r="N32" s="177"/>
      <c r="O32" s="178"/>
      <c r="P32" s="179"/>
      <c r="Q32" s="180" t="s">
        <v>1433</v>
      </c>
      <c r="R32" s="181" t="s">
        <v>1431</v>
      </c>
      <c r="S32" s="181" t="s">
        <v>1424</v>
      </c>
      <c r="T32" s="181"/>
      <c r="U32" s="182"/>
      <c r="V32" s="183"/>
      <c r="W32" s="184"/>
      <c r="X32" s="185"/>
      <c r="Y32" s="186"/>
    </row>
    <row r="33" spans="2:25" ht="100" customHeight="1" x14ac:dyDescent="0.2">
      <c r="B33" s="168"/>
      <c r="C33" s="169"/>
      <c r="D33" s="170"/>
      <c r="E33" s="170"/>
      <c r="F33" s="170"/>
      <c r="G33" s="171"/>
      <c r="H33" s="171"/>
      <c r="I33" s="172"/>
      <c r="J33" s="173"/>
      <c r="K33" s="174"/>
      <c r="L33" s="175"/>
      <c r="M33" s="176"/>
      <c r="N33" s="177"/>
      <c r="O33" s="178"/>
      <c r="P33" s="179"/>
      <c r="Q33" s="180" t="s">
        <v>1434</v>
      </c>
      <c r="R33" s="181" t="s">
        <v>1435</v>
      </c>
      <c r="S33" s="181" t="s">
        <v>1424</v>
      </c>
      <c r="T33" s="181"/>
      <c r="U33" s="182"/>
      <c r="V33" s="183"/>
      <c r="W33" s="184"/>
      <c r="X33" s="185"/>
      <c r="Y33" s="186"/>
    </row>
    <row r="34" spans="2:25" ht="100" customHeight="1" thickBot="1" x14ac:dyDescent="0.25">
      <c r="B34" s="187"/>
      <c r="C34" s="188"/>
      <c r="D34" s="189"/>
      <c r="E34" s="189"/>
      <c r="F34" s="189"/>
      <c r="G34" s="190"/>
      <c r="H34" s="190"/>
      <c r="I34" s="191"/>
      <c r="J34" s="173"/>
      <c r="K34" s="205"/>
      <c r="L34" s="206"/>
      <c r="M34" s="207"/>
      <c r="N34" s="208"/>
      <c r="O34" s="209"/>
      <c r="P34" s="210"/>
      <c r="Q34" s="211" t="s">
        <v>1436</v>
      </c>
      <c r="R34" s="212" t="s">
        <v>1437</v>
      </c>
      <c r="S34" s="212" t="s">
        <v>1438</v>
      </c>
      <c r="T34" s="212"/>
      <c r="U34" s="213"/>
      <c r="V34" s="214"/>
      <c r="W34" s="215"/>
      <c r="X34" s="216"/>
      <c r="Y34" s="217"/>
    </row>
    <row r="35" spans="2:25" ht="283" customHeight="1" x14ac:dyDescent="0.2">
      <c r="B35" s="151" t="s">
        <v>15</v>
      </c>
      <c r="C35" s="152" t="s">
        <v>1271</v>
      </c>
      <c r="D35" s="152">
        <v>2018</v>
      </c>
      <c r="E35" s="152" t="s">
        <v>649</v>
      </c>
      <c r="F35" s="152" t="s">
        <v>1301</v>
      </c>
      <c r="G35" s="152" t="s">
        <v>869</v>
      </c>
      <c r="H35" s="152" t="s">
        <v>1139</v>
      </c>
      <c r="I35" s="153" t="str">
        <f t="shared" si="0"/>
        <v>Atkins, R. L. (2018). Focus of attention in singing: Expert listeners’ descriptions of change in trained singers’ tone quality. International Journal of Choral Singing, 6(1), 3-24.</v>
      </c>
      <c r="J35" s="173"/>
      <c r="K35" s="155" t="s">
        <v>1237</v>
      </c>
      <c r="L35" s="156" t="s">
        <v>1508</v>
      </c>
      <c r="M35" s="157" t="s">
        <v>1139</v>
      </c>
      <c r="N35" s="158">
        <v>12</v>
      </c>
      <c r="O35" s="159" t="s">
        <v>1404</v>
      </c>
      <c r="P35" s="160" t="s">
        <v>1413</v>
      </c>
      <c r="Q35" s="161" t="s">
        <v>1439</v>
      </c>
      <c r="R35" s="162" t="s">
        <v>1421</v>
      </c>
      <c r="S35" s="162" t="s">
        <v>1422</v>
      </c>
      <c r="T35" s="162" t="s">
        <v>1502</v>
      </c>
      <c r="U35" s="163" t="s">
        <v>1486</v>
      </c>
      <c r="V35" s="164" t="s">
        <v>1532</v>
      </c>
      <c r="W35" s="165" t="s">
        <v>1533</v>
      </c>
      <c r="X35" s="166" t="s">
        <v>1534</v>
      </c>
      <c r="Y35" s="167" t="s">
        <v>1587</v>
      </c>
    </row>
    <row r="36" spans="2:25" ht="100" customHeight="1" x14ac:dyDescent="0.2">
      <c r="B36" s="168"/>
      <c r="C36" s="169"/>
      <c r="D36" s="170"/>
      <c r="E36" s="170"/>
      <c r="F36" s="170"/>
      <c r="G36" s="171"/>
      <c r="H36" s="171"/>
      <c r="I36" s="172"/>
      <c r="J36" s="173"/>
      <c r="K36" s="174"/>
      <c r="L36" s="175"/>
      <c r="M36" s="176"/>
      <c r="N36" s="177"/>
      <c r="O36" s="178"/>
      <c r="P36" s="179"/>
      <c r="Q36" s="180" t="s">
        <v>1440</v>
      </c>
      <c r="R36" s="181" t="s">
        <v>1429</v>
      </c>
      <c r="S36" s="181" t="s">
        <v>1422</v>
      </c>
      <c r="T36" s="181"/>
      <c r="U36" s="182"/>
      <c r="V36" s="183"/>
      <c r="W36" s="184"/>
      <c r="X36" s="185"/>
      <c r="Y36" s="186"/>
    </row>
    <row r="37" spans="2:25" ht="100" customHeight="1" x14ac:dyDescent="0.2">
      <c r="B37" s="168"/>
      <c r="C37" s="169"/>
      <c r="D37" s="170"/>
      <c r="E37" s="170"/>
      <c r="F37" s="170"/>
      <c r="G37" s="171"/>
      <c r="H37" s="171"/>
      <c r="I37" s="172"/>
      <c r="J37" s="173"/>
      <c r="K37" s="174"/>
      <c r="L37" s="175"/>
      <c r="M37" s="176"/>
      <c r="N37" s="177"/>
      <c r="O37" s="178"/>
      <c r="P37" s="179"/>
      <c r="Q37" s="180" t="s">
        <v>1441</v>
      </c>
      <c r="R37" s="181" t="s">
        <v>1431</v>
      </c>
      <c r="S37" s="181" t="s">
        <v>1424</v>
      </c>
      <c r="T37" s="181"/>
      <c r="U37" s="182"/>
      <c r="V37" s="183"/>
      <c r="W37" s="184"/>
      <c r="X37" s="185"/>
      <c r="Y37" s="186"/>
    </row>
    <row r="38" spans="2:25" ht="100" customHeight="1" x14ac:dyDescent="0.2">
      <c r="B38" s="168"/>
      <c r="C38" s="169"/>
      <c r="D38" s="170"/>
      <c r="E38" s="170"/>
      <c r="F38" s="170"/>
      <c r="G38" s="171"/>
      <c r="H38" s="171"/>
      <c r="I38" s="172"/>
      <c r="J38" s="173"/>
      <c r="K38" s="174"/>
      <c r="L38" s="175"/>
      <c r="M38" s="176"/>
      <c r="N38" s="177"/>
      <c r="O38" s="178"/>
      <c r="P38" s="179"/>
      <c r="Q38" s="180" t="s">
        <v>1442</v>
      </c>
      <c r="R38" s="181" t="s">
        <v>1431</v>
      </c>
      <c r="S38" s="181" t="s">
        <v>1424</v>
      </c>
      <c r="T38" s="181"/>
      <c r="U38" s="182"/>
      <c r="V38" s="183"/>
      <c r="W38" s="184"/>
      <c r="X38" s="185"/>
      <c r="Y38" s="186"/>
    </row>
    <row r="39" spans="2:25" ht="100" customHeight="1" x14ac:dyDescent="0.2">
      <c r="B39" s="168"/>
      <c r="C39" s="169"/>
      <c r="D39" s="170"/>
      <c r="E39" s="170"/>
      <c r="F39" s="170"/>
      <c r="G39" s="171"/>
      <c r="H39" s="171"/>
      <c r="I39" s="172"/>
      <c r="J39" s="173"/>
      <c r="K39" s="174"/>
      <c r="L39" s="175"/>
      <c r="M39" s="176"/>
      <c r="N39" s="177"/>
      <c r="O39" s="178"/>
      <c r="P39" s="179"/>
      <c r="Q39" s="180" t="s">
        <v>1443</v>
      </c>
      <c r="R39" s="181" t="s">
        <v>1431</v>
      </c>
      <c r="S39" s="181" t="s">
        <v>1424</v>
      </c>
      <c r="T39" s="181"/>
      <c r="U39" s="182"/>
      <c r="V39" s="183"/>
      <c r="W39" s="184"/>
      <c r="X39" s="185"/>
      <c r="Y39" s="186"/>
    </row>
    <row r="40" spans="2:25" ht="100" customHeight="1" thickBot="1" x14ac:dyDescent="0.25">
      <c r="B40" s="187"/>
      <c r="C40" s="188"/>
      <c r="D40" s="189"/>
      <c r="E40" s="189"/>
      <c r="F40" s="189"/>
      <c r="G40" s="190"/>
      <c r="H40" s="190"/>
      <c r="I40" s="191"/>
      <c r="J40" s="173"/>
      <c r="K40" s="192"/>
      <c r="L40" s="193"/>
      <c r="M40" s="194"/>
      <c r="N40" s="195"/>
      <c r="O40" s="196"/>
      <c r="P40" s="197"/>
      <c r="Q40" s="198" t="s">
        <v>1444</v>
      </c>
      <c r="R40" s="199" t="s">
        <v>1437</v>
      </c>
      <c r="S40" s="199" t="s">
        <v>1438</v>
      </c>
      <c r="T40" s="199"/>
      <c r="U40" s="200"/>
      <c r="V40" s="201"/>
      <c r="W40" s="202"/>
      <c r="X40" s="203"/>
      <c r="Y40" s="204"/>
    </row>
    <row r="41" spans="2:25" ht="283" customHeight="1" x14ac:dyDescent="0.2">
      <c r="B41" s="151" t="s">
        <v>17</v>
      </c>
      <c r="C41" s="152" t="s">
        <v>1247</v>
      </c>
      <c r="D41" s="152">
        <v>2013</v>
      </c>
      <c r="E41" s="152" t="s">
        <v>595</v>
      </c>
      <c r="F41" s="152" t="s">
        <v>1248</v>
      </c>
      <c r="G41" s="152" t="s">
        <v>752</v>
      </c>
      <c r="H41" s="152" t="s">
        <v>1139</v>
      </c>
      <c r="I41" s="153" t="str">
        <f t="shared" si="0"/>
        <v>Atkins, R. L., &amp; Duke, R. A. (2013). Changes in tone production as a function of focus of attention in untrained singers. International Journal of Choral Singing, 4(2), 28-36.</v>
      </c>
      <c r="J41" s="173"/>
      <c r="K41" s="155" t="s">
        <v>1237</v>
      </c>
      <c r="L41" s="156" t="s">
        <v>1397</v>
      </c>
      <c r="M41" s="157" t="s">
        <v>1139</v>
      </c>
      <c r="N41" s="158">
        <v>30</v>
      </c>
      <c r="O41" s="159" t="s">
        <v>1405</v>
      </c>
      <c r="P41" s="160" t="s">
        <v>1413</v>
      </c>
      <c r="Q41" s="161" t="s">
        <v>1445</v>
      </c>
      <c r="R41" s="162" t="s">
        <v>1421</v>
      </c>
      <c r="S41" s="162" t="s">
        <v>1422</v>
      </c>
      <c r="T41" s="162" t="s">
        <v>1502</v>
      </c>
      <c r="U41" s="163" t="s">
        <v>1487</v>
      </c>
      <c r="V41" s="164" t="s">
        <v>1535</v>
      </c>
      <c r="W41" s="165" t="s">
        <v>1533</v>
      </c>
      <c r="X41" s="166" t="s">
        <v>1536</v>
      </c>
      <c r="Y41" s="167" t="s">
        <v>1582</v>
      </c>
    </row>
    <row r="42" spans="2:25" ht="100" customHeight="1" x14ac:dyDescent="0.2">
      <c r="B42" s="168"/>
      <c r="C42" s="169"/>
      <c r="D42" s="170"/>
      <c r="E42" s="170"/>
      <c r="F42" s="170"/>
      <c r="G42" s="171"/>
      <c r="H42" s="171"/>
      <c r="I42" s="172"/>
      <c r="J42" s="173"/>
      <c r="K42" s="174"/>
      <c r="L42" s="175"/>
      <c r="M42" s="176"/>
      <c r="N42" s="177"/>
      <c r="O42" s="178"/>
      <c r="P42" s="179"/>
      <c r="Q42" s="180" t="s">
        <v>1446</v>
      </c>
      <c r="R42" s="181" t="s">
        <v>1429</v>
      </c>
      <c r="S42" s="181" t="s">
        <v>1422</v>
      </c>
      <c r="T42" s="181"/>
      <c r="U42" s="182"/>
      <c r="V42" s="183"/>
      <c r="W42" s="184"/>
      <c r="X42" s="185"/>
      <c r="Y42" s="186"/>
    </row>
    <row r="43" spans="2:25" ht="100" customHeight="1" x14ac:dyDescent="0.2">
      <c r="B43" s="168"/>
      <c r="C43" s="169"/>
      <c r="D43" s="170"/>
      <c r="E43" s="170"/>
      <c r="F43" s="170"/>
      <c r="G43" s="171"/>
      <c r="H43" s="171"/>
      <c r="I43" s="172"/>
      <c r="J43" s="173"/>
      <c r="K43" s="174"/>
      <c r="L43" s="175"/>
      <c r="M43" s="176"/>
      <c r="N43" s="177"/>
      <c r="O43" s="178"/>
      <c r="P43" s="179"/>
      <c r="Q43" s="180" t="s">
        <v>1447</v>
      </c>
      <c r="R43" s="181" t="s">
        <v>1431</v>
      </c>
      <c r="S43" s="181" t="s">
        <v>1424</v>
      </c>
      <c r="T43" s="181"/>
      <c r="U43" s="182"/>
      <c r="V43" s="183"/>
      <c r="W43" s="184"/>
      <c r="X43" s="185"/>
      <c r="Y43" s="186"/>
    </row>
    <row r="44" spans="2:25" ht="100" customHeight="1" x14ac:dyDescent="0.2">
      <c r="B44" s="168"/>
      <c r="C44" s="169"/>
      <c r="D44" s="170"/>
      <c r="E44" s="170"/>
      <c r="F44" s="170"/>
      <c r="G44" s="171"/>
      <c r="H44" s="171"/>
      <c r="I44" s="172"/>
      <c r="J44" s="173"/>
      <c r="K44" s="174"/>
      <c r="L44" s="175"/>
      <c r="M44" s="176"/>
      <c r="N44" s="177"/>
      <c r="O44" s="178"/>
      <c r="P44" s="179"/>
      <c r="Q44" s="180" t="s">
        <v>1448</v>
      </c>
      <c r="R44" s="181" t="s">
        <v>1431</v>
      </c>
      <c r="S44" s="181" t="s">
        <v>1424</v>
      </c>
      <c r="T44" s="181"/>
      <c r="U44" s="182"/>
      <c r="V44" s="183"/>
      <c r="W44" s="184"/>
      <c r="X44" s="185"/>
      <c r="Y44" s="186"/>
    </row>
    <row r="45" spans="2:25" ht="100" customHeight="1" thickBot="1" x14ac:dyDescent="0.25">
      <c r="B45" s="187"/>
      <c r="C45" s="188"/>
      <c r="D45" s="189"/>
      <c r="E45" s="189"/>
      <c r="F45" s="189"/>
      <c r="G45" s="190"/>
      <c r="H45" s="190"/>
      <c r="I45" s="191"/>
      <c r="J45" s="173"/>
      <c r="K45" s="205"/>
      <c r="L45" s="206"/>
      <c r="M45" s="207"/>
      <c r="N45" s="208"/>
      <c r="O45" s="209"/>
      <c r="P45" s="210"/>
      <c r="Q45" s="211" t="s">
        <v>1449</v>
      </c>
      <c r="R45" s="212" t="s">
        <v>1437</v>
      </c>
      <c r="S45" s="212" t="s">
        <v>1438</v>
      </c>
      <c r="T45" s="212"/>
      <c r="U45" s="213"/>
      <c r="V45" s="214"/>
      <c r="W45" s="215"/>
      <c r="X45" s="216"/>
      <c r="Y45" s="217"/>
    </row>
    <row r="46" spans="2:25" ht="283" customHeight="1" x14ac:dyDescent="0.2">
      <c r="B46" s="151" t="s">
        <v>19</v>
      </c>
      <c r="C46" s="152" t="s">
        <v>1298</v>
      </c>
      <c r="D46" s="152">
        <v>2011</v>
      </c>
      <c r="E46" s="152" t="s">
        <v>571</v>
      </c>
      <c r="F46" s="152" t="s">
        <v>1299</v>
      </c>
      <c r="G46" s="152" t="s">
        <v>866</v>
      </c>
      <c r="H46" s="152" t="s">
        <v>1300</v>
      </c>
      <c r="I46" s="153" t="str">
        <f t="shared" si="0"/>
        <v>Duke, R. A., Cash, C. D., &amp; Allen, S. E. (2011). Focus of attention affects performance of motor skills in music. Journal of Research in Music Education, 59(1), 44-55.</v>
      </c>
      <c r="J46" s="173"/>
      <c r="K46" s="155" t="s">
        <v>1237</v>
      </c>
      <c r="L46" s="156" t="s">
        <v>1509</v>
      </c>
      <c r="M46" s="157" t="s">
        <v>1139</v>
      </c>
      <c r="N46" s="158">
        <v>16</v>
      </c>
      <c r="O46" s="159" t="s">
        <v>1225</v>
      </c>
      <c r="P46" s="160" t="s">
        <v>1414</v>
      </c>
      <c r="Q46" s="161" t="s">
        <v>1450</v>
      </c>
      <c r="R46" s="162" t="s">
        <v>1421</v>
      </c>
      <c r="S46" s="162" t="s">
        <v>1422</v>
      </c>
      <c r="T46" s="162" t="s">
        <v>1503</v>
      </c>
      <c r="U46" s="163" t="s">
        <v>1488</v>
      </c>
      <c r="V46" s="164" t="s">
        <v>1537</v>
      </c>
      <c r="W46" s="165" t="s">
        <v>1538</v>
      </c>
      <c r="X46" s="166" t="s">
        <v>1539</v>
      </c>
      <c r="Y46" s="167" t="s">
        <v>1590</v>
      </c>
    </row>
    <row r="47" spans="2:25" ht="100" customHeight="1" x14ac:dyDescent="0.2">
      <c r="B47" s="168"/>
      <c r="C47" s="169"/>
      <c r="D47" s="170"/>
      <c r="E47" s="170"/>
      <c r="F47" s="170"/>
      <c r="G47" s="171"/>
      <c r="H47" s="171"/>
      <c r="I47" s="172"/>
      <c r="J47" s="173"/>
      <c r="K47" s="174"/>
      <c r="L47" s="175"/>
      <c r="M47" s="176"/>
      <c r="N47" s="177"/>
      <c r="O47" s="178"/>
      <c r="P47" s="179"/>
      <c r="Q47" s="180" t="s">
        <v>1451</v>
      </c>
      <c r="R47" s="181" t="s">
        <v>1425</v>
      </c>
      <c r="S47" s="181" t="s">
        <v>1424</v>
      </c>
      <c r="T47" s="181"/>
      <c r="U47" s="182"/>
      <c r="V47" s="183"/>
      <c r="W47" s="184"/>
      <c r="X47" s="185"/>
      <c r="Y47" s="186"/>
    </row>
    <row r="48" spans="2:25" ht="100" customHeight="1" x14ac:dyDescent="0.2">
      <c r="B48" s="168"/>
      <c r="C48" s="169"/>
      <c r="D48" s="170"/>
      <c r="E48" s="170"/>
      <c r="F48" s="170"/>
      <c r="G48" s="171"/>
      <c r="H48" s="171"/>
      <c r="I48" s="172"/>
      <c r="J48" s="173"/>
      <c r="K48" s="174"/>
      <c r="L48" s="175"/>
      <c r="M48" s="176"/>
      <c r="N48" s="177"/>
      <c r="O48" s="178"/>
      <c r="P48" s="179"/>
      <c r="Q48" s="180" t="s">
        <v>1452</v>
      </c>
      <c r="R48" s="181" t="s">
        <v>1425</v>
      </c>
      <c r="S48" s="181" t="s">
        <v>1424</v>
      </c>
      <c r="T48" s="181"/>
      <c r="U48" s="182"/>
      <c r="V48" s="183"/>
      <c r="W48" s="184"/>
      <c r="X48" s="185"/>
      <c r="Y48" s="186"/>
    </row>
    <row r="49" spans="2:25" ht="100" customHeight="1" thickBot="1" x14ac:dyDescent="0.25">
      <c r="B49" s="187"/>
      <c r="C49" s="188"/>
      <c r="D49" s="189"/>
      <c r="E49" s="189"/>
      <c r="F49" s="189"/>
      <c r="G49" s="190"/>
      <c r="H49" s="190"/>
      <c r="I49" s="191"/>
      <c r="J49" s="173"/>
      <c r="K49" s="192"/>
      <c r="L49" s="193"/>
      <c r="M49" s="194"/>
      <c r="N49" s="195"/>
      <c r="O49" s="196"/>
      <c r="P49" s="197"/>
      <c r="Q49" s="198" t="s">
        <v>1453</v>
      </c>
      <c r="R49" s="199" t="s">
        <v>1435</v>
      </c>
      <c r="S49" s="199" t="s">
        <v>1424</v>
      </c>
      <c r="T49" s="199"/>
      <c r="U49" s="200"/>
      <c r="V49" s="201"/>
      <c r="W49" s="202"/>
      <c r="X49" s="203"/>
      <c r="Y49" s="204"/>
    </row>
    <row r="50" spans="2:25" ht="283" customHeight="1" x14ac:dyDescent="0.2">
      <c r="B50" s="151" t="s">
        <v>21</v>
      </c>
      <c r="C50" s="152" t="s">
        <v>1219</v>
      </c>
      <c r="D50" s="152">
        <v>2023</v>
      </c>
      <c r="E50" s="152" t="s">
        <v>163</v>
      </c>
      <c r="F50" s="152" t="s">
        <v>1220</v>
      </c>
      <c r="G50" s="152" t="s">
        <v>809</v>
      </c>
      <c r="H50" s="152" t="s">
        <v>1221</v>
      </c>
      <c r="I50" s="153" t="str">
        <f t="shared" si="0"/>
        <v>Jentzsch, I., &amp; Braun, Y. (2023). Effects of attention focus instructions on amateur piano performance. Psychology of Music, 51(2), 579-591.</v>
      </c>
      <c r="J50" s="173"/>
      <c r="K50" s="155" t="s">
        <v>1224</v>
      </c>
      <c r="L50" s="156" t="s">
        <v>1139</v>
      </c>
      <c r="M50" s="157" t="s">
        <v>1510</v>
      </c>
      <c r="N50" s="158">
        <v>49</v>
      </c>
      <c r="O50" s="159" t="s">
        <v>1225</v>
      </c>
      <c r="P50" s="160" t="s">
        <v>1414</v>
      </c>
      <c r="Q50" s="161" t="s">
        <v>1454</v>
      </c>
      <c r="R50" s="162" t="s">
        <v>1435</v>
      </c>
      <c r="S50" s="162" t="s">
        <v>1424</v>
      </c>
      <c r="T50" s="162" t="s">
        <v>1502</v>
      </c>
      <c r="U50" s="163" t="s">
        <v>1489</v>
      </c>
      <c r="V50" s="164" t="s">
        <v>1540</v>
      </c>
      <c r="W50" s="165" t="s">
        <v>1541</v>
      </c>
      <c r="X50" s="166" t="s">
        <v>1542</v>
      </c>
      <c r="Y50" s="167" t="s">
        <v>1591</v>
      </c>
    </row>
    <row r="51" spans="2:25" ht="100" customHeight="1" thickBot="1" x14ac:dyDescent="0.25">
      <c r="B51" s="218"/>
      <c r="C51" s="219"/>
      <c r="D51" s="220"/>
      <c r="E51" s="220"/>
      <c r="F51" s="220"/>
      <c r="G51" s="221"/>
      <c r="H51" s="221"/>
      <c r="I51" s="222"/>
      <c r="J51" s="173"/>
      <c r="K51" s="192"/>
      <c r="L51" s="193"/>
      <c r="M51" s="194"/>
      <c r="N51" s="195"/>
      <c r="O51" s="196"/>
      <c r="P51" s="197"/>
      <c r="Q51" s="198" t="s">
        <v>1455</v>
      </c>
      <c r="R51" s="199" t="s">
        <v>1421</v>
      </c>
      <c r="S51" s="199" t="s">
        <v>1422</v>
      </c>
      <c r="T51" s="199"/>
      <c r="U51" s="200"/>
      <c r="V51" s="201"/>
      <c r="W51" s="202"/>
      <c r="X51" s="203"/>
      <c r="Y51" s="204"/>
    </row>
    <row r="52" spans="2:25" ht="283" customHeight="1" x14ac:dyDescent="0.2">
      <c r="B52" s="151" t="s">
        <v>23</v>
      </c>
      <c r="C52" s="152" t="s">
        <v>1331</v>
      </c>
      <c r="D52" s="152">
        <v>2022</v>
      </c>
      <c r="E52" s="152" t="s">
        <v>167</v>
      </c>
      <c r="F52" s="152" t="s">
        <v>1332</v>
      </c>
      <c r="G52" s="152" t="s">
        <v>1012</v>
      </c>
      <c r="H52" s="152" t="s">
        <v>1333</v>
      </c>
      <c r="I52" s="153" t="str">
        <f t="shared" si="0"/>
        <v>Lipke-Perry, T., Levy, M., &amp; Dutto, D. J. (2022). Probing Focus of Attention: Multiple Case-Study Analysis of Pianists’ Pedaling Under Different Foci Conditions in Performance of Bartók’s Romanian Folk Dance Sz. 56, No. 2. Music &amp; Science, 5, 1-14.</v>
      </c>
      <c r="J52" s="173"/>
      <c r="K52" s="155" t="s">
        <v>1237</v>
      </c>
      <c r="L52" s="156" t="s">
        <v>1511</v>
      </c>
      <c r="M52" s="157" t="s">
        <v>1139</v>
      </c>
      <c r="N52" s="158">
        <v>9</v>
      </c>
      <c r="O52" s="159" t="s">
        <v>1404</v>
      </c>
      <c r="P52" s="160" t="s">
        <v>1414</v>
      </c>
      <c r="Q52" s="161" t="s">
        <v>1456</v>
      </c>
      <c r="R52" s="162" t="s">
        <v>1421</v>
      </c>
      <c r="S52" s="162" t="s">
        <v>1422</v>
      </c>
      <c r="T52" s="162" t="s">
        <v>1502</v>
      </c>
      <c r="U52" s="163" t="s">
        <v>1490</v>
      </c>
      <c r="V52" s="164" t="s">
        <v>1543</v>
      </c>
      <c r="W52" s="165" t="s">
        <v>1544</v>
      </c>
      <c r="X52" s="166" t="s">
        <v>1545</v>
      </c>
      <c r="Y52" s="167" t="s">
        <v>1597</v>
      </c>
    </row>
    <row r="53" spans="2:25" ht="101" customHeight="1" x14ac:dyDescent="0.2">
      <c r="B53" s="168"/>
      <c r="C53" s="169"/>
      <c r="D53" s="170"/>
      <c r="E53" s="170"/>
      <c r="F53" s="170"/>
      <c r="G53" s="171"/>
      <c r="H53" s="171"/>
      <c r="I53" s="172"/>
      <c r="J53" s="173"/>
      <c r="K53" s="174"/>
      <c r="L53" s="175"/>
      <c r="M53" s="176"/>
      <c r="N53" s="177"/>
      <c r="O53" s="178"/>
      <c r="P53" s="179"/>
      <c r="Q53" s="180"/>
      <c r="R53" s="181" t="s">
        <v>1429</v>
      </c>
      <c r="S53" s="181"/>
      <c r="T53" s="181"/>
      <c r="U53" s="182"/>
      <c r="V53" s="183"/>
      <c r="W53" s="184"/>
      <c r="X53" s="185"/>
      <c r="Y53" s="186"/>
    </row>
    <row r="54" spans="2:25" ht="101" customHeight="1" x14ac:dyDescent="0.2">
      <c r="B54" s="168"/>
      <c r="C54" s="169"/>
      <c r="D54" s="170"/>
      <c r="E54" s="170"/>
      <c r="F54" s="170"/>
      <c r="G54" s="171"/>
      <c r="H54" s="171"/>
      <c r="I54" s="172"/>
      <c r="J54" s="173"/>
      <c r="K54" s="174"/>
      <c r="L54" s="175"/>
      <c r="M54" s="176"/>
      <c r="N54" s="177"/>
      <c r="O54" s="178"/>
      <c r="P54" s="179"/>
      <c r="Q54" s="180" t="s">
        <v>1457</v>
      </c>
      <c r="R54" s="181" t="s">
        <v>1458</v>
      </c>
      <c r="S54" s="181" t="s">
        <v>1424</v>
      </c>
      <c r="T54" s="181"/>
      <c r="U54" s="182"/>
      <c r="V54" s="183"/>
      <c r="W54" s="184"/>
      <c r="X54" s="185"/>
      <c r="Y54" s="186"/>
    </row>
    <row r="55" spans="2:25" ht="101" customHeight="1" x14ac:dyDescent="0.2">
      <c r="B55" s="168"/>
      <c r="C55" s="169"/>
      <c r="D55" s="170"/>
      <c r="E55" s="170"/>
      <c r="F55" s="170"/>
      <c r="G55" s="171"/>
      <c r="H55" s="171"/>
      <c r="I55" s="172"/>
      <c r="J55" s="173"/>
      <c r="K55" s="174"/>
      <c r="L55" s="175"/>
      <c r="M55" s="176"/>
      <c r="N55" s="177"/>
      <c r="O55" s="178"/>
      <c r="P55" s="179"/>
      <c r="Q55" s="180" t="s">
        <v>1459</v>
      </c>
      <c r="R55" s="181" t="s">
        <v>1460</v>
      </c>
      <c r="S55" s="181" t="s">
        <v>1424</v>
      </c>
      <c r="T55" s="181"/>
      <c r="U55" s="182"/>
      <c r="V55" s="183"/>
      <c r="W55" s="184"/>
      <c r="X55" s="185"/>
      <c r="Y55" s="186"/>
    </row>
    <row r="56" spans="2:25" ht="101" customHeight="1" thickBot="1" x14ac:dyDescent="0.25">
      <c r="B56" s="187"/>
      <c r="C56" s="188"/>
      <c r="D56" s="189"/>
      <c r="E56" s="189"/>
      <c r="F56" s="189"/>
      <c r="G56" s="190"/>
      <c r="H56" s="190"/>
      <c r="I56" s="191"/>
      <c r="J56" s="173"/>
      <c r="K56" s="192"/>
      <c r="L56" s="193"/>
      <c r="M56" s="194"/>
      <c r="N56" s="195"/>
      <c r="O56" s="196"/>
      <c r="P56" s="197"/>
      <c r="Q56" s="198" t="s">
        <v>1461</v>
      </c>
      <c r="R56" s="199" t="s">
        <v>1437</v>
      </c>
      <c r="S56" s="199" t="s">
        <v>1438</v>
      </c>
      <c r="T56" s="199"/>
      <c r="U56" s="200"/>
      <c r="V56" s="201"/>
      <c r="W56" s="202"/>
      <c r="X56" s="203"/>
      <c r="Y56" s="204"/>
    </row>
    <row r="57" spans="2:25" ht="283" customHeight="1" x14ac:dyDescent="0.2">
      <c r="B57" s="151" t="s">
        <v>1393</v>
      </c>
      <c r="C57" s="152" t="s">
        <v>1278</v>
      </c>
      <c r="D57" s="152">
        <v>2014</v>
      </c>
      <c r="E57" s="152" t="s">
        <v>365</v>
      </c>
      <c r="F57" s="152" t="s">
        <v>1279</v>
      </c>
      <c r="G57" s="152" t="s">
        <v>824</v>
      </c>
      <c r="H57" s="152" t="s">
        <v>1280</v>
      </c>
      <c r="I57" s="153" t="str">
        <f t="shared" si="0"/>
        <v>Silvey, B. A., &amp; Montemayor, M. (2014). Effects of Internal and External Focus of Attention on Novices' Rehearsal Evaluations. Journal of Research in Music Education, 62(2), 161-174.</v>
      </c>
      <c r="J57" s="173"/>
      <c r="K57" s="155" t="s">
        <v>1277</v>
      </c>
      <c r="L57" s="156" t="s">
        <v>1512</v>
      </c>
      <c r="M57" s="157" t="s">
        <v>1139</v>
      </c>
      <c r="N57" s="158">
        <v>32</v>
      </c>
      <c r="O57" s="159" t="s">
        <v>1405</v>
      </c>
      <c r="P57" s="160" t="s">
        <v>1415</v>
      </c>
      <c r="Q57" s="161" t="s">
        <v>1463</v>
      </c>
      <c r="R57" s="162" t="s">
        <v>1462</v>
      </c>
      <c r="S57" s="162" t="s">
        <v>1422</v>
      </c>
      <c r="T57" s="162" t="s">
        <v>1502</v>
      </c>
      <c r="U57" s="163" t="s">
        <v>1491</v>
      </c>
      <c r="V57" s="164" t="s">
        <v>1546</v>
      </c>
      <c r="W57" s="165" t="s">
        <v>1547</v>
      </c>
      <c r="X57" s="166" t="s">
        <v>1548</v>
      </c>
      <c r="Y57" s="167" t="s">
        <v>1592</v>
      </c>
    </row>
    <row r="58" spans="2:25" ht="100" customHeight="1" thickBot="1" x14ac:dyDescent="0.25">
      <c r="B58" s="187"/>
      <c r="C58" s="188"/>
      <c r="D58" s="189"/>
      <c r="E58" s="189"/>
      <c r="F58" s="189"/>
      <c r="G58" s="190"/>
      <c r="H58" s="190"/>
      <c r="I58" s="191"/>
      <c r="J58" s="173"/>
      <c r="K58" s="192"/>
      <c r="L58" s="193"/>
      <c r="M58" s="194"/>
      <c r="N58" s="195"/>
      <c r="O58" s="196"/>
      <c r="P58" s="197"/>
      <c r="Q58" s="198" t="s">
        <v>1464</v>
      </c>
      <c r="R58" s="199" t="s">
        <v>1462</v>
      </c>
      <c r="S58" s="199" t="s">
        <v>1422</v>
      </c>
      <c r="T58" s="199"/>
      <c r="U58" s="200"/>
      <c r="V58" s="201"/>
      <c r="W58" s="202"/>
      <c r="X58" s="203"/>
      <c r="Y58" s="204"/>
    </row>
    <row r="59" spans="2:25" ht="283" customHeight="1" x14ac:dyDescent="0.2">
      <c r="B59" s="151" t="s">
        <v>1394</v>
      </c>
      <c r="C59" s="152" t="s">
        <v>1274</v>
      </c>
      <c r="D59" s="152">
        <v>2016</v>
      </c>
      <c r="E59" s="152" t="s">
        <v>371</v>
      </c>
      <c r="F59" s="152" t="s">
        <v>1275</v>
      </c>
      <c r="G59" s="152" t="s">
        <v>822</v>
      </c>
      <c r="H59" s="152" t="s">
        <v>1276</v>
      </c>
      <c r="I59" s="153" t="str">
        <f t="shared" si="0"/>
        <v>Montemayor, M., Silvey, B. A., Adams, A. L., &amp; Witt, K. L. (2016). Effects of Internal and External Focus of Attention During Novices' Instructional Preparation on Subsequent Rehearsal Behaviors. Journal of Reseach in Music Education, 63(4), 455-468.</v>
      </c>
      <c r="J59" s="173"/>
      <c r="K59" s="155" t="s">
        <v>1277</v>
      </c>
      <c r="L59" s="156" t="s">
        <v>1514</v>
      </c>
      <c r="M59" s="157" t="s">
        <v>1513</v>
      </c>
      <c r="N59" s="158">
        <v>32</v>
      </c>
      <c r="O59" s="159" t="s">
        <v>1405</v>
      </c>
      <c r="P59" s="160" t="s">
        <v>1415</v>
      </c>
      <c r="Q59" s="161" t="s">
        <v>1465</v>
      </c>
      <c r="R59" s="162" t="s">
        <v>1466</v>
      </c>
      <c r="S59" s="162" t="s">
        <v>1422</v>
      </c>
      <c r="T59" s="162" t="s">
        <v>1502</v>
      </c>
      <c r="U59" s="163" t="s">
        <v>1492</v>
      </c>
      <c r="V59" s="164" t="s">
        <v>1549</v>
      </c>
      <c r="W59" s="165" t="s">
        <v>1550</v>
      </c>
      <c r="X59" s="166" t="s">
        <v>1551</v>
      </c>
      <c r="Y59" s="167" t="s">
        <v>1584</v>
      </c>
    </row>
    <row r="60" spans="2:25" ht="100" customHeight="1" thickBot="1" x14ac:dyDescent="0.25">
      <c r="B60" s="187"/>
      <c r="C60" s="188"/>
      <c r="D60" s="189"/>
      <c r="E60" s="189"/>
      <c r="F60" s="189"/>
      <c r="G60" s="190"/>
      <c r="H60" s="190"/>
      <c r="I60" s="191"/>
      <c r="J60" s="173"/>
      <c r="K60" s="192"/>
      <c r="L60" s="193"/>
      <c r="M60" s="194"/>
      <c r="N60" s="195"/>
      <c r="O60" s="196"/>
      <c r="P60" s="197"/>
      <c r="Q60" s="198" t="s">
        <v>1467</v>
      </c>
      <c r="R60" s="199" t="s">
        <v>1466</v>
      </c>
      <c r="S60" s="199" t="s">
        <v>1424</v>
      </c>
      <c r="T60" s="199"/>
      <c r="U60" s="200"/>
      <c r="V60" s="201"/>
      <c r="W60" s="202"/>
      <c r="X60" s="203"/>
      <c r="Y60" s="204"/>
    </row>
    <row r="61" spans="2:25" ht="283" customHeight="1" x14ac:dyDescent="0.2">
      <c r="B61" s="151" t="s">
        <v>1395</v>
      </c>
      <c r="C61" s="152" t="s">
        <v>1234</v>
      </c>
      <c r="D61" s="152">
        <v>2019</v>
      </c>
      <c r="E61" s="152" t="s">
        <v>169</v>
      </c>
      <c r="F61" s="152" t="s">
        <v>1235</v>
      </c>
      <c r="G61" s="152" t="s">
        <v>707</v>
      </c>
      <c r="H61" s="223" t="s">
        <v>1236</v>
      </c>
      <c r="I61" s="153" t="str">
        <f t="shared" si="0"/>
        <v>Mornell, A., &amp; Wulf, G. . (2019). Adopting an External Focus of Attention Enhances Musical Performance. Journal of Research in Music Education, 66(4), 375-391.</v>
      </c>
      <c r="J61" s="173"/>
      <c r="K61" s="155" t="s">
        <v>1237</v>
      </c>
      <c r="L61" s="156" t="s">
        <v>1398</v>
      </c>
      <c r="M61" s="157" t="s">
        <v>1399</v>
      </c>
      <c r="N61" s="158">
        <v>23</v>
      </c>
      <c r="O61" s="159" t="s">
        <v>1404</v>
      </c>
      <c r="P61" s="160" t="s">
        <v>1416</v>
      </c>
      <c r="Q61" s="161" t="s">
        <v>1468</v>
      </c>
      <c r="R61" s="162" t="s">
        <v>1421</v>
      </c>
      <c r="S61" s="162" t="s">
        <v>1422</v>
      </c>
      <c r="T61" s="162" t="s">
        <v>1502</v>
      </c>
      <c r="U61" s="163" t="s">
        <v>1493</v>
      </c>
      <c r="V61" s="164" t="s">
        <v>1552</v>
      </c>
      <c r="W61" s="165" t="s">
        <v>1553</v>
      </c>
      <c r="X61" s="166" t="s">
        <v>1554</v>
      </c>
      <c r="Y61" s="167" t="s">
        <v>1593</v>
      </c>
    </row>
    <row r="62" spans="2:25" ht="100" customHeight="1" x14ac:dyDescent="0.2">
      <c r="B62" s="168"/>
      <c r="C62" s="169"/>
      <c r="D62" s="170"/>
      <c r="E62" s="170"/>
      <c r="F62" s="170"/>
      <c r="G62" s="171"/>
      <c r="H62" s="171"/>
      <c r="I62" s="172"/>
      <c r="J62" s="173"/>
      <c r="K62" s="174"/>
      <c r="L62" s="175"/>
      <c r="M62" s="176"/>
      <c r="N62" s="177"/>
      <c r="O62" s="178"/>
      <c r="P62" s="179"/>
      <c r="Q62" s="180"/>
      <c r="R62" s="181" t="s">
        <v>1429</v>
      </c>
      <c r="S62" s="181"/>
      <c r="T62" s="181"/>
      <c r="U62" s="182"/>
      <c r="V62" s="183"/>
      <c r="W62" s="184"/>
      <c r="X62" s="185"/>
      <c r="Y62" s="186"/>
    </row>
    <row r="63" spans="2:25" ht="100" customHeight="1" x14ac:dyDescent="0.2">
      <c r="B63" s="168"/>
      <c r="C63" s="169"/>
      <c r="D63" s="170"/>
      <c r="E63" s="170"/>
      <c r="F63" s="170"/>
      <c r="G63" s="171"/>
      <c r="H63" s="171"/>
      <c r="I63" s="172"/>
      <c r="J63" s="173"/>
      <c r="K63" s="174"/>
      <c r="L63" s="175"/>
      <c r="M63" s="176"/>
      <c r="N63" s="177"/>
      <c r="O63" s="178"/>
      <c r="P63" s="179"/>
      <c r="Q63" s="180" t="s">
        <v>1469</v>
      </c>
      <c r="R63" s="181" t="s">
        <v>1470</v>
      </c>
      <c r="S63" s="181" t="s">
        <v>1424</v>
      </c>
      <c r="T63" s="181"/>
      <c r="U63" s="182"/>
      <c r="V63" s="183"/>
      <c r="W63" s="184"/>
      <c r="X63" s="185"/>
      <c r="Y63" s="186"/>
    </row>
    <row r="64" spans="2:25" ht="100" customHeight="1" x14ac:dyDescent="0.2">
      <c r="B64" s="168"/>
      <c r="C64" s="169"/>
      <c r="D64" s="170"/>
      <c r="E64" s="170"/>
      <c r="F64" s="170"/>
      <c r="G64" s="171"/>
      <c r="H64" s="171"/>
      <c r="I64" s="172"/>
      <c r="J64" s="173"/>
      <c r="K64" s="174"/>
      <c r="L64" s="175"/>
      <c r="M64" s="176"/>
      <c r="N64" s="177"/>
      <c r="O64" s="178"/>
      <c r="P64" s="179"/>
      <c r="Q64" s="180"/>
      <c r="R64" s="181" t="s">
        <v>1435</v>
      </c>
      <c r="S64" s="181"/>
      <c r="T64" s="181"/>
      <c r="U64" s="182"/>
      <c r="V64" s="183"/>
      <c r="W64" s="184"/>
      <c r="X64" s="185"/>
      <c r="Y64" s="186"/>
    </row>
    <row r="65" spans="2:25" ht="100" customHeight="1" thickBot="1" x14ac:dyDescent="0.25">
      <c r="B65" s="187"/>
      <c r="C65" s="188"/>
      <c r="D65" s="189"/>
      <c r="E65" s="189"/>
      <c r="F65" s="189"/>
      <c r="G65" s="190"/>
      <c r="H65" s="190"/>
      <c r="I65" s="191"/>
      <c r="J65" s="173"/>
      <c r="K65" s="192"/>
      <c r="L65" s="193"/>
      <c r="M65" s="194"/>
      <c r="N65" s="195"/>
      <c r="O65" s="196"/>
      <c r="P65" s="197"/>
      <c r="Q65" s="198" t="s">
        <v>1473</v>
      </c>
      <c r="R65" s="199" t="s">
        <v>1437</v>
      </c>
      <c r="S65" s="199" t="s">
        <v>1438</v>
      </c>
      <c r="T65" s="199"/>
      <c r="U65" s="200"/>
      <c r="V65" s="201"/>
      <c r="W65" s="202"/>
      <c r="X65" s="203"/>
      <c r="Y65" s="204"/>
    </row>
    <row r="66" spans="2:25" ht="283" customHeight="1" x14ac:dyDescent="0.2">
      <c r="B66" s="151" t="s">
        <v>1396</v>
      </c>
      <c r="C66" s="152" t="s">
        <v>1234</v>
      </c>
      <c r="D66" s="152">
        <v>2019</v>
      </c>
      <c r="E66" s="152" t="s">
        <v>169</v>
      </c>
      <c r="F66" s="152" t="s">
        <v>1235</v>
      </c>
      <c r="G66" s="152" t="s">
        <v>707</v>
      </c>
      <c r="H66" s="223" t="s">
        <v>1236</v>
      </c>
      <c r="I66" s="153" t="str">
        <f t="shared" si="0"/>
        <v>Mornell, A., &amp; Wulf, G. . (2019). Adopting an External Focus of Attention Enhances Musical Performance. Journal of Research in Music Education, 66(4), 375-391.</v>
      </c>
      <c r="J66" s="173"/>
      <c r="K66" s="155" t="s">
        <v>1237</v>
      </c>
      <c r="L66" s="156" t="s">
        <v>1515</v>
      </c>
      <c r="M66" s="157" t="s">
        <v>1515</v>
      </c>
      <c r="N66" s="158">
        <v>18</v>
      </c>
      <c r="O66" s="159" t="s">
        <v>1404</v>
      </c>
      <c r="P66" s="160" t="s">
        <v>1416</v>
      </c>
      <c r="Q66" s="161" t="s">
        <v>1471</v>
      </c>
      <c r="R66" s="162" t="s">
        <v>1421</v>
      </c>
      <c r="S66" s="162" t="s">
        <v>1422</v>
      </c>
      <c r="T66" s="162" t="s">
        <v>1502</v>
      </c>
      <c r="U66" s="163" t="s">
        <v>1494</v>
      </c>
      <c r="V66" s="164" t="s">
        <v>1555</v>
      </c>
      <c r="W66" s="165" t="s">
        <v>1553</v>
      </c>
      <c r="X66" s="166" t="s">
        <v>1556</v>
      </c>
      <c r="Y66" s="167" t="s">
        <v>1594</v>
      </c>
    </row>
    <row r="67" spans="2:25" ht="100" customHeight="1" x14ac:dyDescent="0.2">
      <c r="B67" s="168"/>
      <c r="C67" s="169"/>
      <c r="D67" s="170"/>
      <c r="E67" s="170"/>
      <c r="F67" s="170"/>
      <c r="G67" s="171"/>
      <c r="H67" s="171"/>
      <c r="I67" s="172"/>
      <c r="J67" s="173"/>
      <c r="K67" s="174"/>
      <c r="L67" s="175"/>
      <c r="M67" s="176"/>
      <c r="N67" s="177"/>
      <c r="O67" s="178"/>
      <c r="P67" s="179"/>
      <c r="Q67" s="180"/>
      <c r="R67" s="181" t="s">
        <v>1429</v>
      </c>
      <c r="S67" s="181"/>
      <c r="T67" s="181"/>
      <c r="U67" s="182"/>
      <c r="V67" s="183"/>
      <c r="W67" s="184"/>
      <c r="X67" s="185"/>
      <c r="Y67" s="186"/>
    </row>
    <row r="68" spans="2:25" ht="100" customHeight="1" x14ac:dyDescent="0.2">
      <c r="B68" s="168"/>
      <c r="C68" s="169"/>
      <c r="D68" s="170"/>
      <c r="E68" s="170"/>
      <c r="F68" s="170"/>
      <c r="G68" s="171"/>
      <c r="H68" s="171"/>
      <c r="I68" s="172"/>
      <c r="J68" s="173"/>
      <c r="K68" s="174"/>
      <c r="L68" s="175"/>
      <c r="M68" s="176"/>
      <c r="N68" s="177"/>
      <c r="O68" s="178"/>
      <c r="P68" s="179"/>
      <c r="Q68" s="180" t="s">
        <v>1469</v>
      </c>
      <c r="R68" s="181" t="s">
        <v>1470</v>
      </c>
      <c r="S68" s="181" t="s">
        <v>1424</v>
      </c>
      <c r="T68" s="181"/>
      <c r="U68" s="182"/>
      <c r="V68" s="183"/>
      <c r="W68" s="184"/>
      <c r="X68" s="185"/>
      <c r="Y68" s="186"/>
    </row>
    <row r="69" spans="2:25" ht="100" customHeight="1" x14ac:dyDescent="0.2">
      <c r="B69" s="168"/>
      <c r="C69" s="169"/>
      <c r="D69" s="170"/>
      <c r="E69" s="170"/>
      <c r="F69" s="170"/>
      <c r="G69" s="171"/>
      <c r="H69" s="171"/>
      <c r="I69" s="172"/>
      <c r="J69" s="173"/>
      <c r="K69" s="174"/>
      <c r="L69" s="175"/>
      <c r="M69" s="176"/>
      <c r="N69" s="177"/>
      <c r="O69" s="178"/>
      <c r="P69" s="179"/>
      <c r="Q69" s="180"/>
      <c r="R69" s="181" t="s">
        <v>1435</v>
      </c>
      <c r="S69" s="181"/>
      <c r="T69" s="181"/>
      <c r="U69" s="182"/>
      <c r="V69" s="183"/>
      <c r="W69" s="184"/>
      <c r="X69" s="185"/>
      <c r="Y69" s="186"/>
    </row>
    <row r="70" spans="2:25" ht="100" customHeight="1" thickBot="1" x14ac:dyDescent="0.25">
      <c r="B70" s="187"/>
      <c r="C70" s="188"/>
      <c r="D70" s="189"/>
      <c r="E70" s="189"/>
      <c r="F70" s="189"/>
      <c r="G70" s="190"/>
      <c r="H70" s="190"/>
      <c r="I70" s="191"/>
      <c r="J70" s="173"/>
      <c r="K70" s="192"/>
      <c r="L70" s="193"/>
      <c r="M70" s="194"/>
      <c r="N70" s="195"/>
      <c r="O70" s="196"/>
      <c r="P70" s="197"/>
      <c r="Q70" s="198" t="s">
        <v>1472</v>
      </c>
      <c r="R70" s="199" t="s">
        <v>1437</v>
      </c>
      <c r="S70" s="199" t="s">
        <v>1438</v>
      </c>
      <c r="T70" s="199"/>
      <c r="U70" s="200"/>
      <c r="V70" s="201"/>
      <c r="W70" s="202"/>
      <c r="X70" s="203"/>
      <c r="Y70" s="204"/>
    </row>
    <row r="71" spans="2:25" ht="283" customHeight="1" x14ac:dyDescent="0.2">
      <c r="B71" s="151" t="s">
        <v>33</v>
      </c>
      <c r="C71" s="152" t="s">
        <v>1268</v>
      </c>
      <c r="D71" s="152">
        <v>2017</v>
      </c>
      <c r="E71" s="152" t="s">
        <v>670</v>
      </c>
      <c r="F71" s="152" t="s">
        <v>1281</v>
      </c>
      <c r="G71" s="152" t="s">
        <v>826</v>
      </c>
      <c r="H71" s="152" t="s">
        <v>1282</v>
      </c>
      <c r="I71" s="153" t="str">
        <f t="shared" si="0"/>
        <v>Stambaugh, L. A.  (2017). Effects of Internal and External Focus of Attention on Woodwind Performance. Psychomusicology: Music, Mind, and Brain, 27(1), 45-53.</v>
      </c>
      <c r="J71" s="173"/>
      <c r="K71" s="155" t="s">
        <v>1224</v>
      </c>
      <c r="L71" s="156" t="s">
        <v>1516</v>
      </c>
      <c r="M71" s="157" t="s">
        <v>1139</v>
      </c>
      <c r="N71" s="158">
        <v>30</v>
      </c>
      <c r="O71" s="159" t="s">
        <v>1225</v>
      </c>
      <c r="P71" s="160" t="s">
        <v>1417</v>
      </c>
      <c r="Q71" s="161" t="s">
        <v>1474</v>
      </c>
      <c r="R71" s="162" t="s">
        <v>1421</v>
      </c>
      <c r="S71" s="162" t="s">
        <v>1422</v>
      </c>
      <c r="T71" s="162" t="s">
        <v>1503</v>
      </c>
      <c r="U71" s="163" t="s">
        <v>1495</v>
      </c>
      <c r="V71" s="164" t="s">
        <v>1557</v>
      </c>
      <c r="W71" s="165" t="s">
        <v>1558</v>
      </c>
      <c r="X71" s="166" t="s">
        <v>1559</v>
      </c>
      <c r="Y71" s="167" t="s">
        <v>1585</v>
      </c>
    </row>
    <row r="72" spans="2:25" ht="100" customHeight="1" x14ac:dyDescent="0.2">
      <c r="B72" s="168"/>
      <c r="C72" s="169"/>
      <c r="D72" s="170"/>
      <c r="E72" s="170"/>
      <c r="F72" s="170"/>
      <c r="G72" s="171"/>
      <c r="H72" s="171"/>
      <c r="I72" s="172"/>
      <c r="J72" s="173"/>
      <c r="K72" s="174"/>
      <c r="L72" s="175"/>
      <c r="M72" s="176"/>
      <c r="N72" s="177"/>
      <c r="O72" s="178"/>
      <c r="P72" s="179"/>
      <c r="Q72" s="180" t="s">
        <v>1475</v>
      </c>
      <c r="R72" s="181" t="s">
        <v>1425</v>
      </c>
      <c r="S72" s="181" t="s">
        <v>1424</v>
      </c>
      <c r="T72" s="181"/>
      <c r="U72" s="182"/>
      <c r="V72" s="183"/>
      <c r="W72" s="184"/>
      <c r="X72" s="185"/>
      <c r="Y72" s="186"/>
    </row>
    <row r="73" spans="2:25" ht="100" customHeight="1" x14ac:dyDescent="0.2">
      <c r="B73" s="168"/>
      <c r="C73" s="169"/>
      <c r="D73" s="170"/>
      <c r="E73" s="170"/>
      <c r="F73" s="170"/>
      <c r="G73" s="171"/>
      <c r="H73" s="171"/>
      <c r="I73" s="172"/>
      <c r="J73" s="173"/>
      <c r="K73" s="174"/>
      <c r="L73" s="175"/>
      <c r="M73" s="176"/>
      <c r="N73" s="177"/>
      <c r="O73" s="178"/>
      <c r="P73" s="179"/>
      <c r="Q73" s="180" t="s">
        <v>1476</v>
      </c>
      <c r="R73" s="181" t="s">
        <v>1423</v>
      </c>
      <c r="S73" s="181" t="s">
        <v>1424</v>
      </c>
      <c r="T73" s="181"/>
      <c r="U73" s="182"/>
      <c r="V73" s="183"/>
      <c r="W73" s="184"/>
      <c r="X73" s="185"/>
      <c r="Y73" s="186"/>
    </row>
    <row r="74" spans="2:25" ht="100" customHeight="1" thickBot="1" x14ac:dyDescent="0.25">
      <c r="B74" s="187"/>
      <c r="C74" s="188"/>
      <c r="D74" s="189"/>
      <c r="E74" s="189"/>
      <c r="F74" s="189"/>
      <c r="G74" s="190"/>
      <c r="H74" s="190"/>
      <c r="I74" s="191"/>
      <c r="J74" s="173"/>
      <c r="K74" s="192"/>
      <c r="L74" s="193"/>
      <c r="M74" s="194"/>
      <c r="N74" s="195"/>
      <c r="O74" s="196"/>
      <c r="P74" s="197"/>
      <c r="Q74" s="198" t="s">
        <v>1477</v>
      </c>
      <c r="R74" s="199" t="s">
        <v>1437</v>
      </c>
      <c r="S74" s="199" t="s">
        <v>1438</v>
      </c>
      <c r="T74" s="199"/>
      <c r="U74" s="200"/>
      <c r="V74" s="201"/>
      <c r="W74" s="202"/>
      <c r="X74" s="203"/>
      <c r="Y74" s="204"/>
    </row>
    <row r="75" spans="2:25" ht="283" customHeight="1" x14ac:dyDescent="0.2">
      <c r="B75" s="151" t="s">
        <v>35</v>
      </c>
      <c r="C75" s="152" t="s">
        <v>1268</v>
      </c>
      <c r="D75" s="152">
        <v>2019</v>
      </c>
      <c r="E75" s="152" t="s">
        <v>672</v>
      </c>
      <c r="F75" s="152" t="s">
        <v>1269</v>
      </c>
      <c r="G75" s="152" t="s">
        <v>817</v>
      </c>
      <c r="H75" s="152" t="s">
        <v>1270</v>
      </c>
      <c r="I75" s="153" t="str">
        <f t="shared" si="0"/>
        <v>Stambaugh, L. A.  (2019). Effects of Focus of Attention on Performance by Second Year Band Students. Journal of Research in Music Education, 67(2), 233-246.</v>
      </c>
      <c r="J75" s="173"/>
      <c r="K75" s="155" t="s">
        <v>1237</v>
      </c>
      <c r="L75" s="156" t="s">
        <v>1517</v>
      </c>
      <c r="M75" s="157" t="s">
        <v>1139</v>
      </c>
      <c r="N75" s="158">
        <v>56</v>
      </c>
      <c r="O75" s="159" t="s">
        <v>1405</v>
      </c>
      <c r="P75" s="160" t="s">
        <v>1417</v>
      </c>
      <c r="Q75" s="161" t="s">
        <v>1478</v>
      </c>
      <c r="R75" s="162" t="s">
        <v>1421</v>
      </c>
      <c r="S75" s="162" t="s">
        <v>1422</v>
      </c>
      <c r="T75" s="162" t="s">
        <v>1503</v>
      </c>
      <c r="U75" s="163" t="s">
        <v>1496</v>
      </c>
      <c r="V75" s="164" t="s">
        <v>1560</v>
      </c>
      <c r="W75" s="165" t="s">
        <v>1561</v>
      </c>
      <c r="X75" s="166" t="s">
        <v>1562</v>
      </c>
      <c r="Y75" s="167" t="s">
        <v>1598</v>
      </c>
    </row>
    <row r="76" spans="2:25" ht="100" customHeight="1" x14ac:dyDescent="0.2">
      <c r="B76" s="168"/>
      <c r="C76" s="169"/>
      <c r="D76" s="170"/>
      <c r="E76" s="170"/>
      <c r="F76" s="170"/>
      <c r="G76" s="171"/>
      <c r="H76" s="171"/>
      <c r="I76" s="172"/>
      <c r="J76" s="173"/>
      <c r="K76" s="174"/>
      <c r="L76" s="175"/>
      <c r="M76" s="176"/>
      <c r="N76" s="177"/>
      <c r="O76" s="178"/>
      <c r="P76" s="179"/>
      <c r="Q76" s="180" t="s">
        <v>1479</v>
      </c>
      <c r="R76" s="181" t="s">
        <v>1435</v>
      </c>
      <c r="S76" s="181" t="s">
        <v>1424</v>
      </c>
      <c r="T76" s="181"/>
      <c r="U76" s="182"/>
      <c r="V76" s="183"/>
      <c r="W76" s="184"/>
      <c r="X76" s="185"/>
      <c r="Y76" s="186"/>
    </row>
    <row r="77" spans="2:25" ht="100" customHeight="1" thickBot="1" x14ac:dyDescent="0.25">
      <c r="B77" s="187"/>
      <c r="C77" s="188"/>
      <c r="D77" s="189"/>
      <c r="E77" s="189"/>
      <c r="F77" s="189"/>
      <c r="G77" s="190"/>
      <c r="H77" s="190"/>
      <c r="I77" s="191"/>
      <c r="J77" s="173"/>
      <c r="K77" s="192"/>
      <c r="L77" s="193"/>
      <c r="M77" s="194"/>
      <c r="N77" s="195"/>
      <c r="O77" s="196"/>
      <c r="P77" s="197"/>
      <c r="Q77" s="198" t="s">
        <v>1480</v>
      </c>
      <c r="R77" s="199" t="s">
        <v>1437</v>
      </c>
      <c r="S77" s="199" t="s">
        <v>1438</v>
      </c>
      <c r="T77" s="199"/>
      <c r="U77" s="200"/>
      <c r="V77" s="201"/>
      <c r="W77" s="202"/>
      <c r="X77" s="203"/>
      <c r="Y77" s="204"/>
    </row>
    <row r="78" spans="2:25" ht="283" customHeight="1" x14ac:dyDescent="0.2">
      <c r="B78" s="151" t="s">
        <v>37</v>
      </c>
      <c r="C78" s="152" t="s">
        <v>1325</v>
      </c>
      <c r="D78" s="152">
        <v>2023</v>
      </c>
      <c r="E78" s="152" t="s">
        <v>177</v>
      </c>
      <c r="F78" s="152" t="s">
        <v>1326</v>
      </c>
      <c r="G78" s="152" t="s">
        <v>1008</v>
      </c>
      <c r="H78" s="152" t="s">
        <v>1327</v>
      </c>
      <c r="I78" s="153" t="str">
        <f t="shared" ref="I78" si="1">CONCATENATE(C78," (",D78,"). ",E78,". ",F78,".")</f>
        <v>Williams, S. G., van Ketel, J. E., &amp; Schaefer, R. S.  (2023). Practicing Musical Intention: The Effects of External Focus of Attention on Musicians’ Skill Acquisition. Music &amp; Science, 6, 1-12.</v>
      </c>
      <c r="J78" s="173"/>
      <c r="K78" s="155" t="s">
        <v>1237</v>
      </c>
      <c r="L78" s="156" t="s">
        <v>1518</v>
      </c>
      <c r="M78" s="157" t="s">
        <v>1519</v>
      </c>
      <c r="N78" s="158">
        <v>7</v>
      </c>
      <c r="O78" s="159" t="s">
        <v>1404</v>
      </c>
      <c r="P78" s="160" t="s">
        <v>1417</v>
      </c>
      <c r="Q78" s="161" t="s">
        <v>1481</v>
      </c>
      <c r="R78" s="162" t="s">
        <v>1462</v>
      </c>
      <c r="S78" s="162" t="s">
        <v>1424</v>
      </c>
      <c r="T78" s="162" t="s">
        <v>1504</v>
      </c>
      <c r="U78" s="163" t="s">
        <v>1497</v>
      </c>
      <c r="V78" s="164" t="s">
        <v>1563</v>
      </c>
      <c r="W78" s="165" t="s">
        <v>1564</v>
      </c>
      <c r="X78" s="166" t="s">
        <v>1565</v>
      </c>
      <c r="Y78" s="167" t="s">
        <v>1596</v>
      </c>
    </row>
    <row r="79" spans="2:25" ht="100" customHeight="1" thickBot="1" x14ac:dyDescent="0.25">
      <c r="B79" s="187"/>
      <c r="C79" s="189"/>
      <c r="D79" s="189"/>
      <c r="E79" s="189"/>
      <c r="F79" s="189"/>
      <c r="G79" s="189"/>
      <c r="H79" s="189"/>
      <c r="I79" s="224"/>
      <c r="J79" s="173"/>
      <c r="K79" s="192"/>
      <c r="L79" s="193"/>
      <c r="M79" s="194"/>
      <c r="N79" s="195"/>
      <c r="O79" s="196"/>
      <c r="P79" s="197"/>
      <c r="Q79" s="198" t="s">
        <v>1482</v>
      </c>
      <c r="R79" s="199" t="s">
        <v>1437</v>
      </c>
      <c r="S79" s="199" t="s">
        <v>1438</v>
      </c>
      <c r="T79" s="199"/>
      <c r="U79" s="200"/>
      <c r="V79" s="201"/>
      <c r="W79" s="202"/>
      <c r="X79" s="203"/>
      <c r="Y79" s="204"/>
    </row>
    <row r="80" spans="2:25" ht="25" customHeight="1" x14ac:dyDescent="0.2">
      <c r="C80" s="225"/>
      <c r="G80" s="226"/>
      <c r="H80" s="226"/>
      <c r="I80" s="226"/>
      <c r="J80" s="226"/>
    </row>
  </sheetData>
  <sheetProtection algorithmName="SHA-512" hashValue="ps4ZSdqftHw4d5jk2exgzUW1WeXNIt3VGPlCwGosMO3+zZFktbiwRAYPSIIfhCofspi8sj2JCF65WfGQ9IKmJw==" saltValue="+z9YMb27uY/KWULnyJ8SuA==" spinCount="100000" sheet="1" objects="1" scenarios="1" selectLockedCells="1" selectUnlockedCells="1"/>
  <mergeCells count="15">
    <mergeCell ref="K8:Y8"/>
    <mergeCell ref="B10:I10"/>
    <mergeCell ref="K10:M10"/>
    <mergeCell ref="B2:I2"/>
    <mergeCell ref="B4:C4"/>
    <mergeCell ref="D4:I4"/>
    <mergeCell ref="B6:C6"/>
    <mergeCell ref="D6:I6"/>
    <mergeCell ref="B8:I8"/>
    <mergeCell ref="AA12:AE21"/>
    <mergeCell ref="AA11:AE11"/>
    <mergeCell ref="N10:P10"/>
    <mergeCell ref="X10:Y10"/>
    <mergeCell ref="V10:W10"/>
    <mergeCell ref="Q10:U10"/>
  </mergeCells>
  <dataValidations count="4">
    <dataValidation type="list" allowBlank="1" showInputMessage="1" showErrorMessage="1" sqref="K22:K79" xr:uid="{A37B70F5-15F6-4A4E-8547-0B184608E645}">
      <formula1>"[BS],[WS],[MX]"</formula1>
    </dataValidation>
    <dataValidation type="list" allowBlank="1" showInputMessage="1" showErrorMessage="1" sqref="O22:O79" xr:uid="{5A0FCDBD-1397-274F-AFA5-677869037F68}">
      <formula1>"[BO],[EX],[NV]"</formula1>
    </dataValidation>
    <dataValidation type="list" allowBlank="1" showInputMessage="1" showErrorMessage="1" sqref="P22:P79" xr:uid="{279FD01D-F80A-DA45-8E54-F038F0DB32BE}">
      <formula1>"[ST],[VC],[PN],[ME],[VI],[WD]"</formula1>
    </dataValidation>
    <dataValidation type="list" allowBlank="1" showInputMessage="1" showErrorMessage="1" sqref="T22:T79" xr:uid="{CC61E13B-098B-854A-91A9-3762150E2128}">
      <formula1>"[PP],[LP],[PP/LP]"</formula1>
    </dataValidation>
  </dataValidations>
  <pageMargins left="0.7" right="0.7" top="0.78740157499999996" bottom="0.78740157499999996"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Arbeitsblätter</vt:lpstr>
      </vt:variant>
      <vt:variant>
        <vt:i4>6</vt:i4>
      </vt:variant>
    </vt:vector>
  </HeadingPairs>
  <TitlesOfParts>
    <vt:vector size="6" baseType="lpstr">
      <vt:lpstr>Tab.I_IdenRec</vt:lpstr>
      <vt:lpstr>Tab.IIa_ScreenRevw1</vt:lpstr>
      <vt:lpstr>Tab.IIb_ScreenRevw2</vt:lpstr>
      <vt:lpstr>Tab.III_ScreenRes</vt:lpstr>
      <vt:lpstr>Tab.IV_EligCheck</vt:lpstr>
      <vt:lpstr>Tab.V_AddInfo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Reviewer:in</dc:creator>
  <cp:lastModifiedBy>Reviewer:in</cp:lastModifiedBy>
  <dcterms:created xsi:type="dcterms:W3CDTF">2023-07-13T11:39:44Z</dcterms:created>
  <dcterms:modified xsi:type="dcterms:W3CDTF">2024-03-12T18:25:36Z</dcterms:modified>
</cp:coreProperties>
</file>